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50" tabRatio="500"/>
  </bookViews>
  <sheets>
    <sheet name="БАК ДФН природ-матем НАУКА" sheetId="1" r:id="rId1"/>
    <sheet name="Sheet2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2" l="1"/>
  <c r="AE173" i="1"/>
  <c r="X170" i="1"/>
  <c r="U169" i="1"/>
  <c r="BK168" i="1"/>
  <c r="BI168" i="1"/>
  <c r="BG168" i="1"/>
  <c r="BE168" i="1"/>
  <c r="BC168" i="1"/>
  <c r="BA168" i="1"/>
  <c r="BI167" i="1"/>
  <c r="BE167" i="1"/>
  <c r="BA167" i="1"/>
  <c r="AW167" i="1"/>
  <c r="BK166" i="1"/>
  <c r="BI166" i="1"/>
  <c r="BG166" i="1"/>
  <c r="BE166" i="1"/>
  <c r="BC166" i="1"/>
  <c r="BA166" i="1"/>
  <c r="AY166" i="1"/>
  <c r="AW166" i="1"/>
  <c r="BI165" i="1"/>
  <c r="BE165" i="1"/>
  <c r="BA165" i="1"/>
  <c r="AY165" i="1"/>
  <c r="AS165" i="1"/>
  <c r="AM165" i="1"/>
  <c r="BB164" i="1"/>
  <c r="BA164" i="1"/>
  <c r="AW164" i="1"/>
  <c r="BK163" i="1"/>
  <c r="AO163" i="1"/>
  <c r="BA161" i="1"/>
  <c r="AW161" i="1"/>
  <c r="BK159" i="1"/>
  <c r="BI159" i="1"/>
  <c r="BG159" i="1"/>
  <c r="BE159" i="1"/>
  <c r="BC159" i="1"/>
  <c r="BA159" i="1"/>
  <c r="AY159" i="1"/>
  <c r="AW159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BK156" i="1"/>
  <c r="BI156" i="1"/>
  <c r="BG156" i="1"/>
  <c r="BG167" i="1" s="1"/>
  <c r="BE156" i="1"/>
  <c r="BC156" i="1"/>
  <c r="BC167" i="1" s="1"/>
  <c r="BA156" i="1"/>
  <c r="AY156" i="1"/>
  <c r="AY167" i="1" s="1"/>
  <c r="AW156" i="1"/>
  <c r="AS156" i="1"/>
  <c r="AO156" i="1"/>
  <c r="AK156" i="1"/>
  <c r="AK160" i="1" s="1"/>
  <c r="AI156" i="1"/>
  <c r="AI160" i="1" s="1"/>
  <c r="AG156" i="1"/>
  <c r="AG158" i="1" s="1"/>
  <c r="AE156" i="1"/>
  <c r="AU154" i="1"/>
  <c r="AU152" i="1"/>
  <c r="AU150" i="1"/>
  <c r="AU148" i="1"/>
  <c r="AU146" i="1"/>
  <c r="AU144" i="1"/>
  <c r="AU142" i="1"/>
  <c r="AU140" i="1"/>
  <c r="AU138" i="1"/>
  <c r="AU136" i="1"/>
  <c r="AU134" i="1"/>
  <c r="AU132" i="1"/>
  <c r="AU156" i="1" s="1"/>
  <c r="AG130" i="1"/>
  <c r="BK129" i="1"/>
  <c r="BK130" i="1" s="1"/>
  <c r="BI129" i="1"/>
  <c r="BI130" i="1" s="1"/>
  <c r="BG129" i="1"/>
  <c r="BG130" i="1" s="1"/>
  <c r="BE129" i="1"/>
  <c r="BE130" i="1" s="1"/>
  <c r="BC129" i="1"/>
  <c r="BC130" i="1" s="1"/>
  <c r="BA129" i="1"/>
  <c r="BA130" i="1" s="1"/>
  <c r="AY129" i="1"/>
  <c r="AY130" i="1" s="1"/>
  <c r="AW129" i="1"/>
  <c r="AW130" i="1" s="1"/>
  <c r="BL128" i="1"/>
  <c r="BL166" i="1" s="1"/>
  <c r="BK128" i="1"/>
  <c r="BJ128" i="1"/>
  <c r="BJ166" i="1" s="1"/>
  <c r="BI128" i="1"/>
  <c r="BH128" i="1"/>
  <c r="BH166" i="1" s="1"/>
  <c r="BG128" i="1"/>
  <c r="BF128" i="1"/>
  <c r="BF166" i="1" s="1"/>
  <c r="BE128" i="1"/>
  <c r="BD128" i="1"/>
  <c r="BD166" i="1" s="1"/>
  <c r="BC128" i="1"/>
  <c r="BB128" i="1"/>
  <c r="BB166" i="1" s="1"/>
  <c r="BA128" i="1"/>
  <c r="AZ128" i="1"/>
  <c r="AZ166" i="1" s="1"/>
  <c r="AY128" i="1"/>
  <c r="AX128" i="1"/>
  <c r="AX166" i="1" s="1"/>
  <c r="AW128" i="1"/>
  <c r="BK127" i="1"/>
  <c r="BK165" i="1" s="1"/>
  <c r="BI127" i="1"/>
  <c r="BG127" i="1"/>
  <c r="BG165" i="1" s="1"/>
  <c r="BE127" i="1"/>
  <c r="BC127" i="1"/>
  <c r="BC165" i="1" s="1"/>
  <c r="BA127" i="1"/>
  <c r="AW127" i="1"/>
  <c r="AW165" i="1" s="1"/>
  <c r="AS127" i="1"/>
  <c r="AQ127" i="1"/>
  <c r="AM127" i="1"/>
  <c r="AK127" i="1"/>
  <c r="AK165" i="1" s="1"/>
  <c r="AG127" i="1"/>
  <c r="AG165" i="1" s="1"/>
  <c r="AG126" i="1"/>
  <c r="AG128" i="1" s="1"/>
  <c r="AH128" i="1" s="1"/>
  <c r="AH129" i="1" s="1"/>
  <c r="AH130" i="1" s="1"/>
  <c r="AH125" i="1"/>
  <c r="AH123" i="1"/>
  <c r="AE123" i="1"/>
  <c r="AU123" i="1" s="1"/>
  <c r="AH121" i="1"/>
  <c r="AE121" i="1"/>
  <c r="AU121" i="1" s="1"/>
  <c r="AH119" i="1"/>
  <c r="AE119" i="1"/>
  <c r="AU119" i="1" s="1"/>
  <c r="AH117" i="1"/>
  <c r="AE117" i="1"/>
  <c r="AU117" i="1" s="1"/>
  <c r="AU115" i="1"/>
  <c r="AH115" i="1"/>
  <c r="AH113" i="1"/>
  <c r="AE113" i="1"/>
  <c r="AU113" i="1" s="1"/>
  <c r="AH111" i="1"/>
  <c r="AE111" i="1"/>
  <c r="AU111" i="1" s="1"/>
  <c r="AE109" i="1"/>
  <c r="AU109" i="1" s="1"/>
  <c r="AU107" i="1"/>
  <c r="AH107" i="1"/>
  <c r="AH105" i="1"/>
  <c r="AE105" i="1"/>
  <c r="AU105" i="1" s="1"/>
  <c r="AH103" i="1"/>
  <c r="AE103" i="1"/>
  <c r="AU103" i="1" s="1"/>
  <c r="AH101" i="1"/>
  <c r="AE101" i="1"/>
  <c r="AU101" i="1" s="1"/>
  <c r="AH99" i="1"/>
  <c r="AH97" i="1"/>
  <c r="AE97" i="1"/>
  <c r="AU97" i="1" s="1"/>
  <c r="AH95" i="1"/>
  <c r="AE95" i="1"/>
  <c r="AU95" i="1" s="1"/>
  <c r="AH93" i="1"/>
  <c r="AE93" i="1"/>
  <c r="AU93" i="1" s="1"/>
  <c r="AU91" i="1"/>
  <c r="AI91" i="1"/>
  <c r="AH91" i="1"/>
  <c r="AE91" i="1"/>
  <c r="AH89" i="1"/>
  <c r="AE89" i="1"/>
  <c r="AU89" i="1" s="1"/>
  <c r="AH87" i="1"/>
  <c r="AE87" i="1"/>
  <c r="AU87" i="1" s="1"/>
  <c r="AH85" i="1"/>
  <c r="AE85" i="1"/>
  <c r="AU85" i="1" s="1"/>
  <c r="AI83" i="1"/>
  <c r="AH83" i="1"/>
  <c r="AE83" i="1"/>
  <c r="AU83" i="1" s="1"/>
  <c r="AH81" i="1"/>
  <c r="AE81" i="1"/>
  <c r="AU81" i="1" s="1"/>
  <c r="AE79" i="1"/>
  <c r="AH77" i="1"/>
  <c r="AH126" i="1" s="1"/>
  <c r="AE77" i="1"/>
  <c r="AU77" i="1" s="1"/>
  <c r="AI75" i="1"/>
  <c r="AE75" i="1"/>
  <c r="AU75" i="1" s="1"/>
  <c r="AI73" i="1"/>
  <c r="AH73" i="1"/>
  <c r="AE73" i="1"/>
  <c r="AU73" i="1" s="1"/>
  <c r="AI71" i="1"/>
  <c r="AE71" i="1"/>
  <c r="AU71" i="1" s="1"/>
  <c r="AI69" i="1"/>
  <c r="AE69" i="1"/>
  <c r="AU69" i="1" s="1"/>
  <c r="AO67" i="1"/>
  <c r="AO127" i="1" s="1"/>
  <c r="AO165" i="1" s="1"/>
  <c r="AK67" i="1"/>
  <c r="AI67" i="1"/>
  <c r="AI127" i="1" s="1"/>
  <c r="AI165" i="1" s="1"/>
  <c r="AH67" i="1"/>
  <c r="AE67" i="1"/>
  <c r="BK65" i="1"/>
  <c r="BK66" i="1" s="1"/>
  <c r="BI65" i="1"/>
  <c r="BI66" i="1" s="1"/>
  <c r="BG65" i="1"/>
  <c r="BG66" i="1" s="1"/>
  <c r="BC65" i="1"/>
  <c r="BC66" i="1" s="1"/>
  <c r="BA65" i="1"/>
  <c r="BA66" i="1" s="1"/>
  <c r="BG64" i="1"/>
  <c r="BE64" i="1"/>
  <c r="BE65" i="1" s="1"/>
  <c r="BE66" i="1" s="1"/>
  <c r="BC64" i="1"/>
  <c r="AY64" i="1"/>
  <c r="AY65" i="1" s="1"/>
  <c r="AY66" i="1" s="1"/>
  <c r="AW64" i="1"/>
  <c r="AW65" i="1" s="1"/>
  <c r="AG64" i="1"/>
  <c r="AG163" i="1" s="1"/>
  <c r="BL63" i="1"/>
  <c r="BL164" i="1" s="1"/>
  <c r="BK63" i="1"/>
  <c r="BK161" i="1" s="1"/>
  <c r="BJ63" i="1"/>
  <c r="BJ164" i="1" s="1"/>
  <c r="BI63" i="1"/>
  <c r="BI164" i="1" s="1"/>
  <c r="BH63" i="1"/>
  <c r="BH164" i="1" s="1"/>
  <c r="BG63" i="1"/>
  <c r="BG161" i="1" s="1"/>
  <c r="BF63" i="1"/>
  <c r="BF164" i="1" s="1"/>
  <c r="BE63" i="1"/>
  <c r="BE164" i="1" s="1"/>
  <c r="BD63" i="1"/>
  <c r="BD164" i="1" s="1"/>
  <c r="BC63" i="1"/>
  <c r="BC161" i="1" s="1"/>
  <c r="AZ63" i="1"/>
  <c r="AZ164" i="1" s="1"/>
  <c r="AY63" i="1"/>
  <c r="AY164" i="1" s="1"/>
  <c r="AX63" i="1"/>
  <c r="AX164" i="1" s="1"/>
  <c r="BI62" i="1"/>
  <c r="BI160" i="1" s="1"/>
  <c r="BG62" i="1"/>
  <c r="BG163" i="1" s="1"/>
  <c r="BE62" i="1"/>
  <c r="BE163" i="1" s="1"/>
  <c r="BC62" i="1"/>
  <c r="BC163" i="1" s="1"/>
  <c r="BA62" i="1"/>
  <c r="BA163" i="1" s="1"/>
  <c r="AY62" i="1"/>
  <c r="AY163" i="1" s="1"/>
  <c r="AW62" i="1"/>
  <c r="AW163" i="1" s="1"/>
  <c r="AQ62" i="1"/>
  <c r="AQ160" i="1" s="1"/>
  <c r="AM62" i="1"/>
  <c r="AM163" i="1" s="1"/>
  <c r="AK62" i="1"/>
  <c r="AK163" i="1" s="1"/>
  <c r="AG62" i="1"/>
  <c r="AE60" i="1"/>
  <c r="AU60" i="1" s="1"/>
  <c r="AE58" i="1"/>
  <c r="AU58" i="1" s="1"/>
  <c r="AI56" i="1"/>
  <c r="AI62" i="1" s="1"/>
  <c r="AI163" i="1" s="1"/>
  <c r="AE56" i="1"/>
  <c r="AU56" i="1" s="1"/>
  <c r="AE54" i="1"/>
  <c r="AS54" i="1" s="1"/>
  <c r="AS62" i="1" s="1"/>
  <c r="AS163" i="1" s="1"/>
  <c r="AE52" i="1"/>
  <c r="AU52" i="1" s="1"/>
  <c r="AI50" i="1"/>
  <c r="AE50" i="1"/>
  <c r="AE62" i="1" s="1"/>
  <c r="AE163" i="1" s="1"/>
  <c r="AW66" i="1" l="1"/>
  <c r="BL65" i="1"/>
  <c r="AU54" i="1"/>
  <c r="AU62" i="1" s="1"/>
  <c r="AU163" i="1" s="1"/>
  <c r="BL64" i="1"/>
  <c r="BL66" i="1" s="1"/>
  <c r="AE127" i="1"/>
  <c r="AU67" i="1"/>
  <c r="AU127" i="1" s="1"/>
  <c r="AU165" i="1" s="1"/>
  <c r="AG160" i="1"/>
  <c r="AS160" i="1"/>
  <c r="AW160" i="1"/>
  <c r="BA160" i="1"/>
  <c r="BE160" i="1"/>
  <c r="AM160" i="1"/>
  <c r="BC160" i="1"/>
  <c r="BE161" i="1"/>
  <c r="BI161" i="1"/>
  <c r="BI163" i="1"/>
  <c r="BC164" i="1"/>
  <c r="BG164" i="1"/>
  <c r="BK164" i="1"/>
  <c r="AO160" i="1"/>
  <c r="BK167" i="1"/>
  <c r="BK160" i="1"/>
  <c r="AX161" i="1"/>
  <c r="AZ161" i="1"/>
  <c r="BB168" i="1"/>
  <c r="BB161" i="1"/>
  <c r="BD168" i="1"/>
  <c r="BD161" i="1"/>
  <c r="BF168" i="1"/>
  <c r="BF161" i="1"/>
  <c r="BH168" i="1"/>
  <c r="BH161" i="1"/>
  <c r="BJ168" i="1"/>
  <c r="BJ161" i="1"/>
  <c r="BL168" i="1"/>
  <c r="BL161" i="1"/>
  <c r="AY160" i="1"/>
  <c r="AY161" i="1"/>
  <c r="AU160" i="1" l="1"/>
  <c r="AE165" i="1"/>
  <c r="AE160" i="1"/>
</calcChain>
</file>

<file path=xl/sharedStrings.xml><?xml version="1.0" encoding="utf-8"?>
<sst xmlns="http://schemas.openxmlformats.org/spreadsheetml/2006/main" count="425" uniqueCount="188">
  <si>
    <t>Міністерство освіти і науки України</t>
  </si>
  <si>
    <t>Волинський національний університет імені Лесі Українки</t>
  </si>
  <si>
    <t>ЗАТВЕРДЖУЮ</t>
  </si>
  <si>
    <t>НАВЧАЛЬНИЙ ПЛАН</t>
  </si>
  <si>
    <r>
      <rPr>
        <sz val="10"/>
        <color rgb="FF000000"/>
        <rFont val="Times New Roman"/>
        <family val="1"/>
        <charset val="1"/>
      </rPr>
      <t xml:space="preserve">Освітній ступінь: </t>
    </r>
    <r>
      <rPr>
        <b/>
        <sz val="10"/>
        <color rgb="FF000000"/>
        <rFont val="Times New Roman"/>
        <family val="1"/>
        <charset val="1"/>
      </rPr>
      <t>БАКАЛАВР</t>
    </r>
  </si>
  <si>
    <t>ректор______________ проф. Цьось А. В.                                                               "___"___________ 2022 р.</t>
  </si>
  <si>
    <r>
      <rPr>
        <sz val="10"/>
        <color rgb="FF000000"/>
        <rFont val="Times New Roman"/>
        <family val="1"/>
        <charset val="1"/>
      </rPr>
      <t xml:space="preserve">підготовки                           </t>
    </r>
    <r>
      <rPr>
        <b/>
        <sz val="10"/>
        <color rgb="FF000000"/>
        <rFont val="Times New Roman"/>
        <family val="1"/>
        <charset val="1"/>
      </rPr>
      <t>БАКАЛАВРА</t>
    </r>
  </si>
  <si>
    <r>
      <rPr>
        <sz val="10"/>
        <color rgb="FF000000"/>
        <rFont val="Times New Roman"/>
        <family val="1"/>
        <charset val="1"/>
      </rPr>
      <t xml:space="preserve">Освітня кваліфікація  </t>
    </r>
    <r>
      <rPr>
        <u/>
        <sz val="10"/>
        <color rgb="FF000000"/>
        <rFont val="Times New Roman"/>
        <family val="1"/>
        <charset val="1"/>
      </rPr>
      <t>Бакалавр з комп'ютерних наук</t>
    </r>
  </si>
  <si>
    <t>(назва освітнього ступеня)</t>
  </si>
  <si>
    <t>галузь знань 12 Інформаційні технології</t>
  </si>
  <si>
    <t>Термін навчання 3 роки 10 місяців</t>
  </si>
  <si>
    <t>(шифр і назва галузі знань)</t>
  </si>
  <si>
    <t>(повних років, місяців)</t>
  </si>
  <si>
    <r>
      <rPr>
        <sz val="10"/>
        <color rgb="FF000000"/>
        <rFont val="Times New Roman"/>
        <family val="1"/>
        <charset val="1"/>
      </rPr>
      <t>спеціальність__</t>
    </r>
    <r>
      <rPr>
        <u/>
        <sz val="10"/>
        <color rgb="FF000000"/>
        <rFont val="Times New Roman"/>
        <family val="1"/>
        <charset val="1"/>
      </rPr>
      <t>122 Комп'ютерні науки</t>
    </r>
  </si>
  <si>
    <t>На основі атестату про повну загальну середню освіту, диплому молодшого спеціаліста, молодшого бакалавра</t>
  </si>
  <si>
    <t>(код і назва спеціальності)</t>
  </si>
  <si>
    <t xml:space="preserve">                      (назва спеціалізації)</t>
  </si>
  <si>
    <r>
      <rPr>
        <sz val="11"/>
        <color rgb="FF000000"/>
        <rFont val="Times New Roman"/>
        <family val="1"/>
        <charset val="1"/>
      </rPr>
      <t>Форма навчання _______</t>
    </r>
    <r>
      <rPr>
        <b/>
        <sz val="11"/>
        <color rgb="FF000000"/>
        <rFont val="Times New Roman"/>
        <family val="1"/>
        <charset val="1"/>
      </rPr>
      <t>ДЕННА</t>
    </r>
    <r>
      <rPr>
        <sz val="11"/>
        <color rgb="FF000000"/>
        <rFont val="Times New Roman"/>
        <family val="1"/>
        <charset val="1"/>
      </rPr>
      <t>__________</t>
    </r>
  </si>
  <si>
    <t>(денна, заочна)</t>
  </si>
  <si>
    <t xml:space="preserve"> Графік навчального процесу</t>
  </si>
  <si>
    <t>Зведені дані по використанню часу (тижнів)</t>
  </si>
  <si>
    <t>К  у   р   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</si>
  <si>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</si>
  <si>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</si>
  <si>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</si>
  <si>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</si>
  <si>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</si>
  <si>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</si>
  <si>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</si>
  <si>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</si>
  <si>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</si>
  <si>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</si>
  <si>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</si>
  <si>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</si>
  <si>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</si>
  <si>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Підсумковий контроль</t>
  </si>
  <si>
    <t>Навчальна практика</t>
  </si>
  <si>
    <t>Виробнича практика</t>
  </si>
  <si>
    <t>Державна атестація</t>
  </si>
  <si>
    <t>Випускна кваліфікаційна робота</t>
  </si>
  <si>
    <t>Канікули</t>
  </si>
  <si>
    <t>Всього</t>
  </si>
  <si>
    <t>т</t>
  </si>
  <si>
    <t>к</t>
  </si>
  <si>
    <t>с</t>
  </si>
  <si>
    <t>в</t>
  </si>
  <si>
    <t>п</t>
  </si>
  <si>
    <t>д</t>
  </si>
  <si>
    <t>Т</t>
  </si>
  <si>
    <t>С</t>
  </si>
  <si>
    <t>Екзаменаційна                 сесія</t>
  </si>
  <si>
    <t>Н</t>
  </si>
  <si>
    <t>В</t>
  </si>
  <si>
    <t>А</t>
  </si>
  <si>
    <t>Атестація</t>
  </si>
  <si>
    <t>Д</t>
  </si>
  <si>
    <t>К</t>
  </si>
  <si>
    <t xml:space="preserve"> План навчального процесу</t>
  </si>
  <si>
    <t>№  дисципліни</t>
  </si>
  <si>
    <t>НАЗВА ДИСЦИПЛІНИ</t>
  </si>
  <si>
    <t>Семестровий контроль</t>
  </si>
  <si>
    <t>Загальний обсяг годин</t>
  </si>
  <si>
    <t>Кредити</t>
  </si>
  <si>
    <t>Навчальні заняття</t>
  </si>
  <si>
    <t>Тривалість семестру (тижнів)</t>
  </si>
  <si>
    <t>Аудиторні години</t>
  </si>
  <si>
    <t>Поза-      аудиторні години</t>
  </si>
  <si>
    <t>Самостійна робота</t>
  </si>
  <si>
    <t>1 курс</t>
  </si>
  <si>
    <t>2 курс</t>
  </si>
  <si>
    <t>3 курс</t>
  </si>
  <si>
    <t>4 курс</t>
  </si>
  <si>
    <t>Екзамен</t>
  </si>
  <si>
    <t>Залік</t>
  </si>
  <si>
    <t>Проміжний контроль</t>
  </si>
  <si>
    <t>Курсова робота (проєкт)</t>
  </si>
  <si>
    <t>Практика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</si>
  <si>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</si>
  <si>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</si>
  <si>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</si>
  <si>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</si>
  <si>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</si>
  <si>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</si>
  <si>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</si>
  <si>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</si>
  <si>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Всього аудиторних</t>
  </si>
  <si>
    <t>Лекції</t>
  </si>
  <si>
    <t>Практичні (семінарські)</t>
  </si>
  <si>
    <t>Лабораторні</t>
  </si>
  <si>
    <t>Індивідуальні заняття</t>
  </si>
  <si>
    <t>Консультації</t>
  </si>
  <si>
    <t xml:space="preserve">18т. </t>
  </si>
  <si>
    <t xml:space="preserve">17т. </t>
  </si>
  <si>
    <t xml:space="preserve">13т. </t>
  </si>
  <si>
    <t>18т.</t>
  </si>
  <si>
    <t>11т.</t>
  </si>
  <si>
    <t>Тижневе  навантаження</t>
  </si>
  <si>
    <t>Л</t>
  </si>
  <si>
    <t>Пр. (лаб.)</t>
  </si>
  <si>
    <t>1. Цикл загальної підготовки</t>
  </si>
  <si>
    <t>Україна в європейському історичному та культурному контекстах</t>
  </si>
  <si>
    <t>Українська мова (за професійним спрямуванням)</t>
  </si>
  <si>
    <t>Іноземна мова (за професійним спрямуванням)</t>
  </si>
  <si>
    <t>Фізичне виховання</t>
  </si>
  <si>
    <t>Психологія міжособистісної взаємодії</t>
  </si>
  <si>
    <t>Математична логіка та теорія алгоритмів</t>
  </si>
  <si>
    <t xml:space="preserve">Разом </t>
  </si>
  <si>
    <t>Всього кредитів за циклом загальної підготовки</t>
  </si>
  <si>
    <t>2. Цикл професійної підготовки</t>
  </si>
  <si>
    <t>Програмування</t>
  </si>
  <si>
    <t>Алгоритми та структури даних</t>
  </si>
  <si>
    <t>Вибрані питання теоретичної інформатики</t>
  </si>
  <si>
    <t>Дискретна математика</t>
  </si>
  <si>
    <t>Лінійна алгебра і аналітична геометрія</t>
  </si>
  <si>
    <t>Математичний аналіз та диференціальні рівняння</t>
  </si>
  <si>
    <t>Веб-дизайн</t>
  </si>
  <si>
    <t>Теорія ймовірностей та комп'ютерна статистика</t>
  </si>
  <si>
    <t>Архітектура обчислювальних систем</t>
  </si>
  <si>
    <t>Бази даних та розподілені
інформаційно-аналітичні системи</t>
  </si>
  <si>
    <t>Інтелектуальний аналіз даних</t>
  </si>
  <si>
    <t>Програмування та підтримка веб-застосувань</t>
  </si>
  <si>
    <t>Проєктування програмних систем</t>
  </si>
  <si>
    <t>Штучний інтелект</t>
  </si>
  <si>
    <t>Системне програмування та операційні системи</t>
  </si>
  <si>
    <t>Комп'ютерні мережі</t>
  </si>
  <si>
    <t>Чисельні методи</t>
  </si>
  <si>
    <t>Паралельні та розподілені обчислення</t>
  </si>
  <si>
    <t>Системний аналіз та методи оптимізації</t>
  </si>
  <si>
    <t>Технології та платформи .NET</t>
  </si>
  <si>
    <t>Технології захисту інформації</t>
  </si>
  <si>
    <t>Пошукова оптимізація, технології та сервіси веб-аналітики</t>
  </si>
  <si>
    <t>Курсова робота з програмування</t>
  </si>
  <si>
    <t>Курсова робота з розробки програмного забезпечення</t>
  </si>
  <si>
    <t>Навчальна практика із застосування сучасних веб-технологій при створенні інтерфейсів</t>
  </si>
  <si>
    <t>Навчальна практика з розробки веб-додатків</t>
  </si>
  <si>
    <t>Виробнича практика (із застосування інформаційних технологій)</t>
  </si>
  <si>
    <t>Виробнича практика (із розробки програмного забезпечення)</t>
  </si>
  <si>
    <t>Переддипломна практика із написанням кваліфікаційної роботи</t>
  </si>
  <si>
    <t>Кваліфікаційна робота</t>
  </si>
  <si>
    <t>Всього кредитів за циклом професійної підготовки</t>
  </si>
  <si>
    <t>3. Цикл вибіркових дисциплін</t>
  </si>
  <si>
    <t>Вибіркова дисципліна 1</t>
  </si>
  <si>
    <t>Вибіркова дисципліна 2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</si>
  <si>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</si>
  <si>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</si>
  <si>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</si>
  <si>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</si>
  <si>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</si>
  <si>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</si>
  <si>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</si>
  <si>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</si>
  <si>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11</t>
  </si>
  <si>
    <t>Вибіркова дисципліна 12</t>
  </si>
  <si>
    <t>Всього кредитів за циклом вибіркових дисциплін</t>
  </si>
  <si>
    <t>Всього годин за навчальним планом</t>
  </si>
  <si>
    <t>у тому числі:</t>
  </si>
  <si>
    <t>загальна підготовка</t>
  </si>
  <si>
    <t>професійна підготовка</t>
  </si>
  <si>
    <t>вибіркові дисципліни</t>
  </si>
  <si>
    <t>Кількість екзаменів</t>
  </si>
  <si>
    <t>Кількість заліків</t>
  </si>
  <si>
    <t>Кількість курсових робіт</t>
  </si>
  <si>
    <r>
      <rPr>
        <b/>
        <sz val="10"/>
        <color rgb="FF000000"/>
        <rFont val="Times New Roman"/>
        <family val="1"/>
        <charset val="1"/>
      </rPr>
      <t>Факультативні дисципліни</t>
    </r>
    <r>
      <rPr>
        <sz val="10"/>
        <color rgb="FF000000"/>
        <rFont val="Times New Roman"/>
        <family val="1"/>
        <charset val="1"/>
      </rPr>
      <t xml:space="preserve"> (форми контролю не плануються)</t>
    </r>
  </si>
  <si>
    <t>Види і назви практик</t>
  </si>
  <si>
    <t>Навчальна</t>
  </si>
  <si>
    <t>Виробнича</t>
  </si>
  <si>
    <t>№ за порядком</t>
  </si>
  <si>
    <t>Форма і назва підсумкової атестації</t>
  </si>
  <si>
    <t>Семестр</t>
  </si>
  <si>
    <t>Назва практики</t>
  </si>
  <si>
    <t>Термін проведення</t>
  </si>
  <si>
    <t>Кількість тижнів</t>
  </si>
  <si>
    <t>протягом семестру</t>
  </si>
  <si>
    <t xml:space="preserve">Навчальна практика з розробки веб-додатків </t>
  </si>
  <si>
    <t xml:space="preserve">Навчальний план складено у відповідності до Стандарт вищої освіти України першого (бакалаврського) рівня ступеня «бакалавр» за галуззю знань 12 «Інформаційні технології» спеціальністю 122 «Комп’ютерні науки»  №962 від 10.07.2019 р. </t>
  </si>
  <si>
    <t>Гарант освітньо-професійної програми___</t>
  </si>
  <si>
    <r>
      <rPr>
        <b/>
        <sz val="10"/>
        <color rgb="FF000000"/>
        <rFont val="Times New Roman"/>
        <family val="1"/>
        <charset val="1"/>
      </rPr>
      <t>Завідувач кафедри комп'ютерних наук та кібербезпеки_______________________________</t>
    </r>
    <r>
      <rPr>
        <b/>
        <u/>
        <sz val="10"/>
        <color rgb="FF000000"/>
        <rFont val="Times New Roman"/>
        <family val="1"/>
        <charset val="1"/>
      </rPr>
      <t>Гришанович Т.О.</t>
    </r>
  </si>
  <si>
    <r>
      <rPr>
        <b/>
        <sz val="10"/>
        <color rgb="FF000000"/>
        <rFont val="Times New Roman"/>
        <family val="1"/>
        <charset val="1"/>
      </rPr>
      <t>Завідувач кафедри математичного аналізу та статистики______________________________</t>
    </r>
    <r>
      <rPr>
        <b/>
        <u/>
        <sz val="10"/>
        <color rgb="FF000000"/>
        <rFont val="Times New Roman"/>
        <family val="1"/>
        <charset val="1"/>
      </rPr>
      <t>Мекуш О. Г.</t>
    </r>
  </si>
  <si>
    <r>
      <rPr>
        <b/>
        <sz val="10"/>
        <color rgb="FF000000"/>
        <rFont val="Times New Roman"/>
        <family val="1"/>
        <charset val="1"/>
      </rPr>
      <t>Завідувач кафедри теорії функцій та методики навчання математики_______________________________</t>
    </r>
    <r>
      <rPr>
        <b/>
        <u/>
        <sz val="10"/>
        <color rgb="FF000000"/>
        <rFont val="Times New Roman"/>
        <family val="1"/>
        <charset val="1"/>
      </rPr>
      <t>Гембарська С. Б.</t>
    </r>
    <r>
      <rPr>
        <b/>
        <sz val="10"/>
        <color rgb="FF000000"/>
        <rFont val="Times New Roman"/>
        <family val="1"/>
        <charset val="1"/>
      </rPr>
      <t>_______</t>
    </r>
  </si>
  <si>
    <r>
      <rPr>
        <b/>
        <sz val="10"/>
        <color rgb="FF000000"/>
        <rFont val="Times New Roman"/>
        <family val="1"/>
        <charset val="1"/>
      </rPr>
      <t>Завідувач кафедри загальної математики та методики навчання інформатики_______________________</t>
    </r>
    <r>
      <rPr>
        <b/>
        <u/>
        <sz val="10"/>
        <color rgb="FF000000"/>
        <rFont val="Times New Roman"/>
        <family val="1"/>
        <charset val="1"/>
      </rPr>
      <t>Хомяк М. Я.</t>
    </r>
  </si>
  <si>
    <t>Затверджено на засіданні Вченої ради факультету інформаційних технологій та математики</t>
  </si>
  <si>
    <r>
      <rPr>
        <sz val="10"/>
        <color rgb="FF000000"/>
        <rFont val="Times New Roman"/>
        <family val="1"/>
        <charset val="1"/>
      </rPr>
      <t xml:space="preserve">Протокол №  </t>
    </r>
    <r>
      <rPr>
        <b/>
        <sz val="10"/>
        <color rgb="FF000000"/>
        <rFont val="Times New Roman"/>
        <family val="1"/>
        <charset val="1"/>
      </rPr>
      <t>__</t>
    </r>
    <r>
      <rPr>
        <sz val="10"/>
        <color rgb="FF000000"/>
        <rFont val="Times New Roman"/>
        <family val="1"/>
        <charset val="1"/>
      </rPr>
      <t xml:space="preserve">  від "</t>
    </r>
    <r>
      <rPr>
        <b/>
        <sz val="10"/>
        <color rgb="FF000000"/>
        <rFont val="Times New Roman"/>
        <family val="1"/>
        <charset val="1"/>
      </rPr>
      <t>___</t>
    </r>
    <r>
      <rPr>
        <sz val="10"/>
        <color rgb="FF000000"/>
        <rFont val="Times New Roman"/>
        <family val="1"/>
        <charset val="1"/>
      </rPr>
      <t>" ___________ 20_____року</t>
    </r>
  </si>
  <si>
    <t>Декан (директор) факультету (інституту)____________________________________________________(ПІБ)</t>
  </si>
  <si>
    <t>Яцюк С. М.</t>
  </si>
  <si>
    <r>
      <rPr>
        <b/>
        <sz val="10"/>
        <color rgb="FF000000"/>
        <rFont val="Times New Roman"/>
        <family val="1"/>
        <charset val="1"/>
      </rPr>
      <t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Начальник навчального відділу                       ___________________________                                        "___"____________________20     р.</t>
    </r>
  </si>
  <si>
    <r>
      <rPr>
        <b/>
        <sz val="10"/>
        <color rgb="FF000000"/>
        <rFont val="Times New Roman"/>
        <family val="1"/>
        <charset val="1"/>
      </rPr>
      <t>Погоджено</t>
    </r>
    <r>
      <rPr>
        <sz val="10"/>
        <color rgb="FF000000"/>
        <rFont val="Times New Roman"/>
        <family val="1"/>
        <charset val="1"/>
      </rPr>
      <t xml:space="preserve">                                                        Проректор з навчальної роботи та рекрутації ___________________________                        "___"________________20     р.</t>
    </r>
  </si>
  <si>
    <r>
      <rPr>
        <b/>
        <sz val="10"/>
        <color rgb="FF000000"/>
        <rFont val="Times New Roman"/>
        <family val="1"/>
        <charset val="1"/>
      </rPr>
      <t xml:space="preserve">Затверджено  
</t>
    </r>
    <r>
      <rPr>
        <sz val="10"/>
        <color rgb="FF000000"/>
        <rFont val="Times New Roman"/>
        <family val="1"/>
        <charset val="1"/>
      </rPr>
      <t>Рішення Вченої ради                                                                
Волинського національного університету імені Лесі Українки  ___________________                         "___"_________________20     р.</t>
    </r>
  </si>
  <si>
    <r>
      <t>Освітньо-професійна програма</t>
    </r>
    <r>
      <rPr>
        <sz val="11"/>
        <color rgb="FF000000"/>
        <rFont val="Times New Roman"/>
        <family val="1"/>
        <charset val="1"/>
      </rPr>
      <t xml:space="preserve">          </t>
    </r>
    <r>
      <rPr>
        <u/>
        <sz val="11"/>
        <color rgb="FF000000"/>
        <rFont val="Times New Roman"/>
        <family val="1"/>
        <charset val="1"/>
      </rPr>
      <t>Комп'ютерні науки та інформаційні технології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</si>
</sst>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/m"/>
  </numFmts>
  <fonts count="38">
    <font>
      <sz val="10"/>
      <color rgb="FF000000"/>
      <name val="arial"/>
      <charset val="1"/>
    </font>
    <font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CC0000"/>
      <name val="arial"/>
      <charset val="1"/>
    </font>
    <font>
      <b/>
      <sz val="10"/>
      <color rgb="FFFFFFFF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sz val="18"/>
      <color rgb="FF000000"/>
      <name val="arial"/>
      <charset val="1"/>
    </font>
    <font>
      <sz val="12"/>
      <color rgb="FF000000"/>
      <name val="arial"/>
      <charset val="1"/>
    </font>
    <font>
      <b/>
      <sz val="24"/>
      <color rgb="FF000000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sz val="10"/>
      <name val="Arial Cyr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u/>
      <sz val="10"/>
      <color rgb="FF000000"/>
      <name val="Times New Roman"/>
      <family val="1"/>
      <charset val="1"/>
    </font>
    <font>
      <sz val="6"/>
      <color rgb="FF000000"/>
      <name val="Times New Roman"/>
      <family val="1"/>
      <charset val="1"/>
    </font>
    <font>
      <u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1"/>
      <color rgb="FF7E3794"/>
      <name val="Inconsolata"/>
      <charset val="1"/>
    </font>
    <font>
      <b/>
      <sz val="13"/>
      <color rgb="FF00000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u/>
      <sz val="12"/>
      <color rgb="FF000000"/>
      <name val="Times New Roman"/>
      <family val="1"/>
      <charset val="1"/>
    </font>
    <font>
      <sz val="10"/>
      <color rgb="FF000000"/>
      <name val="arial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CD5B5"/>
      </patternFill>
    </fill>
    <fill>
      <patternFill patternType="solid">
        <fgColor rgb="FFFFCCCC"/>
        <bgColor rgb="FFFBD4B4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93CDDD"/>
        <bgColor rgb="FF9999FF"/>
      </patternFill>
    </fill>
    <fill>
      <patternFill patternType="solid">
        <fgColor rgb="FFFBD4B4"/>
        <bgColor rgb="FFFCD5B5"/>
      </patternFill>
    </fill>
    <fill>
      <patternFill patternType="solid">
        <fgColor rgb="FFFCD5B5"/>
        <bgColor rgb="FFFBD4B4"/>
      </patternFill>
    </fill>
    <fill>
      <patternFill patternType="solid">
        <fgColor rgb="FFFFDBB6"/>
        <bgColor rgb="FFFCD5B5"/>
      </patternFill>
    </fill>
    <fill>
      <patternFill patternType="solid">
        <fgColor rgb="FFE6B9B8"/>
        <bgColor rgb="FFFFCCCC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</fills>
  <borders count="4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0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37" fillId="0" borderId="0" applyBorder="0" applyProtection="0"/>
    <xf numFmtId="0" fontId="37" fillId="0" borderId="0" applyBorder="0" applyProtection="0"/>
    <xf numFmtId="0" fontId="3" fillId="0" borderId="0" applyBorder="0" applyProtection="0"/>
    <xf numFmtId="0" fontId="13" fillId="0" borderId="0"/>
    <xf numFmtId="0" fontId="14" fillId="0" borderId="0"/>
  </cellStyleXfs>
  <cellXfs count="322">
    <xf numFmtId="0" fontId="0" fillId="0" borderId="0" xfId="0"/>
    <xf numFmtId="0" fontId="26" fillId="0" borderId="0" xfId="0" applyFont="1" applyBorder="1" applyAlignment="1"/>
    <xf numFmtId="0" fontId="15" fillId="0" borderId="0" xfId="0" applyFont="1" applyBorder="1" applyAlignment="1"/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3" fillId="9" borderId="0" xfId="0" applyFont="1" applyFill="1" applyBorder="1" applyAlignment="1">
      <alignment horizontal="center" textRotation="90" wrapTex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18" fillId="9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5" fillId="9" borderId="0" xfId="0" applyFont="1" applyFill="1" applyBorder="1" applyAlignment="1"/>
    <xf numFmtId="0" fontId="15" fillId="9" borderId="0" xfId="0" applyFont="1" applyFill="1" applyBorder="1" applyAlignment="1">
      <alignment horizontal="center" vertical="top" wrapText="1"/>
    </xf>
    <xf numFmtId="0" fontId="16" fillId="9" borderId="0" xfId="0" applyFont="1" applyFill="1" applyBorder="1" applyAlignment="1">
      <alignment vertical="center" wrapText="1"/>
    </xf>
    <xf numFmtId="0" fontId="16" fillId="9" borderId="0" xfId="0" applyFont="1" applyFill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/>
    <xf numFmtId="0" fontId="16" fillId="0" borderId="4" xfId="0" applyFont="1" applyBorder="1" applyAlignment="1"/>
    <xf numFmtId="0" fontId="16" fillId="9" borderId="4" xfId="0" applyFont="1" applyFill="1" applyBorder="1" applyAlignment="1">
      <alignment horizontal="center"/>
    </xf>
    <xf numFmtId="0" fontId="16" fillId="9" borderId="5" xfId="0" applyFont="1" applyFill="1" applyBorder="1" applyAlignment="1"/>
    <xf numFmtId="0" fontId="2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 vertical="center"/>
    </xf>
    <xf numFmtId="0" fontId="15" fillId="9" borderId="0" xfId="0" applyFont="1" applyFill="1" applyAlignment="1"/>
    <xf numFmtId="0" fontId="15" fillId="9" borderId="4" xfId="0" applyFont="1" applyFill="1" applyBorder="1" applyAlignment="1">
      <alignment horizontal="center" vertical="center"/>
    </xf>
    <xf numFmtId="0" fontId="0" fillId="9" borderId="0" xfId="0" applyFill="1"/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2" fontId="15" fillId="9" borderId="0" xfId="0" applyNumberFormat="1" applyFont="1" applyFill="1" applyAlignment="1"/>
    <xf numFmtId="0" fontId="15" fillId="9" borderId="0" xfId="0" applyFont="1" applyFill="1" applyAlignment="1">
      <alignment horizontal="center" vertical="center" wrapText="1"/>
    </xf>
    <xf numFmtId="0" fontId="30" fillId="9" borderId="14" xfId="0" applyFont="1" applyFill="1" applyBorder="1" applyAlignment="1">
      <alignment vertical="center" wrapText="1"/>
    </xf>
    <xf numFmtId="0" fontId="0" fillId="9" borderId="0" xfId="0" applyFont="1" applyFill="1" applyBorder="1" applyAlignment="1"/>
    <xf numFmtId="0" fontId="15" fillId="9" borderId="5" xfId="0" applyFont="1" applyFill="1" applyBorder="1" applyAlignment="1">
      <alignment horizontal="center" vertical="center"/>
    </xf>
    <xf numFmtId="0" fontId="0" fillId="9" borderId="14" xfId="0" applyFont="1" applyFill="1" applyBorder="1" applyAlignment="1"/>
    <xf numFmtId="0" fontId="0" fillId="0" borderId="14" xfId="0" applyFont="1" applyBorder="1" applyAlignment="1"/>
    <xf numFmtId="0" fontId="0" fillId="0" borderId="0" xfId="0" applyFont="1" applyBorder="1" applyAlignment="1"/>
    <xf numFmtId="0" fontId="15" fillId="12" borderId="15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0" xfId="0" applyFont="1" applyAlignment="1"/>
    <xf numFmtId="0" fontId="19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0" fillId="9" borderId="0" xfId="0" applyFont="1" applyFill="1" applyAlignment="1"/>
    <xf numFmtId="0" fontId="19" fillId="9" borderId="21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9" borderId="23" xfId="0" applyFont="1" applyFill="1" applyBorder="1" applyAlignment="1"/>
    <xf numFmtId="0" fontId="15" fillId="0" borderId="1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9" borderId="13" xfId="0" applyFont="1" applyFill="1" applyBorder="1" applyAlignment="1">
      <alignment vertical="center"/>
    </xf>
    <xf numFmtId="0" fontId="32" fillId="0" borderId="4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33" fillId="9" borderId="0" xfId="0" applyFont="1" applyFill="1" applyAlignment="1">
      <alignment horizontal="left"/>
    </xf>
    <xf numFmtId="9" fontId="0" fillId="9" borderId="0" xfId="0" applyNumberFormat="1" applyFont="1" applyFill="1" applyBorder="1" applyAlignment="1"/>
    <xf numFmtId="0" fontId="15" fillId="0" borderId="13" xfId="0" applyFont="1" applyBorder="1" applyAlignment="1">
      <alignment vertical="center"/>
    </xf>
    <xf numFmtId="0" fontId="15" fillId="9" borderId="4" xfId="0" applyFont="1" applyFill="1" applyBorder="1" applyAlignment="1">
      <alignment vertical="center"/>
    </xf>
    <xf numFmtId="0" fontId="31" fillId="9" borderId="13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5" fillId="9" borderId="8" xfId="0" applyFont="1" applyFill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5" fillId="9" borderId="31" xfId="0" applyFont="1" applyFill="1" applyBorder="1" applyAlignment="1">
      <alignment vertical="center"/>
    </xf>
    <xf numFmtId="0" fontId="15" fillId="9" borderId="30" xfId="0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15" fillId="9" borderId="19" xfId="0" applyFont="1" applyFill="1" applyBorder="1" applyAlignment="1">
      <alignment vertical="center"/>
    </xf>
    <xf numFmtId="0" fontId="15" fillId="9" borderId="2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15" fillId="15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9" borderId="12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5" fillId="0" borderId="4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4" fillId="0" borderId="0" xfId="0" applyFont="1" applyAlignment="1"/>
    <xf numFmtId="49" fontId="15" fillId="0" borderId="0" xfId="0" applyNumberFormat="1" applyFont="1" applyAlignment="1">
      <alignment vertical="top" wrapText="1"/>
    </xf>
    <xf numFmtId="0" fontId="24" fillId="0" borderId="0" xfId="0" applyFont="1" applyAlignment="1"/>
    <xf numFmtId="49" fontId="2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top"/>
    </xf>
    <xf numFmtId="49" fontId="15" fillId="0" borderId="0" xfId="0" applyNumberFormat="1" applyFont="1" applyAlignment="1"/>
    <xf numFmtId="0" fontId="15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 textRotation="90"/>
    </xf>
    <xf numFmtId="0" fontId="29" fillId="0" borderId="4" xfId="0" applyFont="1" applyBorder="1" applyAlignment="1">
      <alignment horizontal="center" vertical="center" textRotation="90" wrapText="1"/>
    </xf>
    <xf numFmtId="0" fontId="29" fillId="0" borderId="5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49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center" vertical="center" wrapText="1"/>
    </xf>
    <xf numFmtId="1" fontId="15" fillId="9" borderId="4" xfId="0" applyNumberFormat="1" applyFont="1" applyFill="1" applyBorder="1" applyAlignment="1">
      <alignment horizontal="center" vertical="center"/>
    </xf>
    <xf numFmtId="1" fontId="15" fillId="9" borderId="5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1" fontId="15" fillId="12" borderId="4" xfId="0" applyNumberFormat="1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13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4" fillId="12" borderId="4" xfId="0" applyFont="1" applyFill="1" applyBorder="1" applyAlignment="1">
      <alignment horizontal="left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9" borderId="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4" xfId="0" applyFont="1" applyBorder="1" applyAlignment="1"/>
    <xf numFmtId="0" fontId="32" fillId="0" borderId="4" xfId="0" applyFont="1" applyBorder="1" applyAlignment="1">
      <alignment horizontal="center"/>
    </xf>
    <xf numFmtId="164" fontId="15" fillId="0" borderId="25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9" borderId="13" xfId="0" applyFont="1" applyFill="1" applyBorder="1" applyAlignment="1">
      <alignment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9" borderId="8" xfId="0" applyFont="1" applyFill="1" applyBorder="1" applyAlignment="1">
      <alignment vertical="center" wrapText="1"/>
    </xf>
    <xf numFmtId="0" fontId="19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0" fontId="32" fillId="0" borderId="5" xfId="0" applyFont="1" applyBorder="1" applyAlignment="1">
      <alignment horizontal="center"/>
    </xf>
    <xf numFmtId="0" fontId="32" fillId="0" borderId="3" xfId="0" applyFont="1" applyBorder="1"/>
    <xf numFmtId="0" fontId="24" fillId="12" borderId="4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/>
    </xf>
    <xf numFmtId="0" fontId="15" fillId="13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4" fillId="11" borderId="4" xfId="0" applyFont="1" applyFill="1" applyBorder="1" applyAlignment="1">
      <alignment horizontal="left" vertical="center" wrapText="1"/>
    </xf>
    <xf numFmtId="164" fontId="15" fillId="11" borderId="4" xfId="0" applyNumberFormat="1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28" fillId="10" borderId="23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24" fillId="14" borderId="9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 vertical="center" wrapText="1"/>
    </xf>
    <xf numFmtId="0" fontId="15" fillId="14" borderId="35" xfId="0" applyFont="1" applyFill="1" applyBorder="1" applyAlignment="1">
      <alignment horizontal="center" vertical="center"/>
    </xf>
    <xf numFmtId="0" fontId="15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/>
    </xf>
    <xf numFmtId="0" fontId="15" fillId="11" borderId="39" xfId="0" applyFont="1" applyFill="1" applyBorder="1" applyAlignment="1">
      <alignment horizontal="center" vertical="center"/>
    </xf>
    <xf numFmtId="0" fontId="15" fillId="15" borderId="16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 wrapText="1"/>
    </xf>
    <xf numFmtId="0" fontId="15" fillId="15" borderId="37" xfId="0" applyFont="1" applyFill="1" applyBorder="1" applyAlignment="1">
      <alignment horizontal="center" vertical="center"/>
    </xf>
    <xf numFmtId="1" fontId="15" fillId="15" borderId="37" xfId="0" applyNumberFormat="1" applyFont="1" applyFill="1" applyBorder="1" applyAlignment="1">
      <alignment horizontal="center" vertical="center"/>
    </xf>
    <xf numFmtId="164" fontId="15" fillId="15" borderId="37" xfId="0" applyNumberFormat="1" applyFont="1" applyFill="1" applyBorder="1" applyAlignment="1">
      <alignment horizontal="center" vertical="center"/>
    </xf>
    <xf numFmtId="164" fontId="15" fillId="15" borderId="40" xfId="0" applyNumberFormat="1" applyFont="1" applyFill="1" applyBorder="1" applyAlignment="1">
      <alignment horizontal="center" vertical="center"/>
    </xf>
    <xf numFmtId="164" fontId="15" fillId="16" borderId="40" xfId="0" applyNumberFormat="1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16" fillId="9" borderId="4" xfId="0" applyFont="1" applyFill="1" applyBorder="1" applyAlignment="1">
      <alignment horizontal="center" vertical="center"/>
    </xf>
    <xf numFmtId="1" fontId="16" fillId="9" borderId="4" xfId="0" applyNumberFormat="1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165" fontId="16" fillId="9" borderId="12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16" fillId="9" borderId="13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32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4" fillId="0" borderId="4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5" fillId="9" borderId="12" xfId="0" applyFont="1" applyFill="1" applyBorder="1" applyAlignment="1">
      <alignment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left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/>
    </xf>
    <xf numFmtId="0" fontId="15" fillId="0" borderId="46" xfId="0" applyFont="1" applyBorder="1" applyAlignment="1">
      <alignment horizontal="center" wrapText="1"/>
    </xf>
    <xf numFmtId="49" fontId="15" fillId="0" borderId="0" xfId="0" applyNumberFormat="1" applyFont="1" applyBorder="1" applyAlignment="1">
      <alignment horizontal="left" wrapText="1"/>
    </xf>
    <xf numFmtId="49" fontId="24" fillId="0" borderId="0" xfId="0" applyNumberFormat="1" applyFont="1" applyBorder="1" applyAlignment="1">
      <alignment horizontal="left" vertical="center" wrapText="1"/>
    </xf>
    <xf numFmtId="0" fontId="36" fillId="9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 vertical="top" wrapText="1"/>
    </xf>
  </cellXfs>
  <cellStyles count="20">
    <cellStyle name="Accent 1 17" xfId="1"/>
    <cellStyle name="Accent 16" xfId="2"/>
    <cellStyle name="Accent 2 18" xfId="3"/>
    <cellStyle name="Accent 3 19" xfId="4"/>
    <cellStyle name="Bad 13" xfId="5"/>
    <cellStyle name="Error 15" xfId="6"/>
    <cellStyle name="Footnote 8" xfId="7"/>
    <cellStyle name="Good 11" xfId="8"/>
    <cellStyle name="Heading 1 4" xfId="9"/>
    <cellStyle name="Heading 2 5" xfId="10"/>
    <cellStyle name="Heading 3" xfId="11"/>
    <cellStyle name="Hyperlink 9" xfId="12"/>
    <cellStyle name="Neutral 12" xfId="13"/>
    <cellStyle name="Note 7" xfId="14"/>
    <cellStyle name="Status 10" xfId="15"/>
    <cellStyle name="Text 6" xfId="16"/>
    <cellStyle name="Warning 14" xfId="17"/>
    <cellStyle name="Звичайний 3" xfId="18"/>
    <cellStyle name="Обычный" xfId="0" builtinId="0"/>
    <cellStyle name="Обычный 2" xfId="19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E6B9B8"/>
      <rgbColor rgb="FF808080"/>
      <rgbColor rgb="FF9999FF"/>
      <rgbColor rgb="FF7E3794"/>
      <rgbColor rgb="FFFFFFCC"/>
      <rgbColor rgb="FFFCD5B5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BB6"/>
      <rgbColor rgb="FF93CDDD"/>
      <rgbColor rgb="FFFFCC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3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4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5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6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7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8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9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0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1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2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3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4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5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6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7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8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19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0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1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2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3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4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5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6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7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52</xdr:col>
      <xdr:colOff>98640</xdr:colOff>
      <xdr:row>50</xdr:row>
      <xdr:rowOff>158760</xdr:rowOff>
    </xdr:to>
    <xdr:sp macro="" textlink="">
      <xdr:nvSpPr>
        <xdr:cNvPr id="28" name="CustomShape 1" hidden="1"/>
        <xdr:cNvSpPr/>
      </xdr:nvSpPr>
      <xdr:spPr>
        <a:xfrm>
          <a:off x="0" y="0"/>
          <a:ext cx="9981720" cy="9654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CG1027"/>
  <sheetViews>
    <sheetView tabSelected="1" zoomScale="90" zoomScaleNormal="90" workbookViewId="0">
      <selection activeCell="X17" sqref="X17:AY17"/>
    </sheetView>
  </sheetViews>
  <sheetFormatPr defaultColWidth="14.5703125" defaultRowHeight="12.75"/>
  <cols>
    <col min="1" max="1" width="4.28515625" customWidth="1"/>
    <col min="2" max="2" width="2.140625" customWidth="1"/>
    <col min="3" max="5" width="2.7109375" customWidth="1"/>
    <col min="6" max="14" width="2.140625" customWidth="1"/>
    <col min="15" max="15" width="1.42578125" customWidth="1"/>
    <col min="16" max="19" width="2.140625" customWidth="1"/>
    <col min="20" max="20" width="3.140625" customWidth="1"/>
    <col min="21" max="25" width="2.140625" customWidth="1"/>
    <col min="26" max="26" width="2.42578125" customWidth="1"/>
    <col min="27" max="27" width="3.140625" customWidth="1"/>
    <col min="28" max="28" width="3.42578125" customWidth="1"/>
    <col min="29" max="30" width="2.140625" customWidth="1"/>
    <col min="31" max="31" width="2.5703125" customWidth="1"/>
    <col min="32" max="32" width="3.140625" customWidth="1"/>
    <col min="33" max="33" width="1.85546875" customWidth="1"/>
    <col min="34" max="34" width="5.140625" customWidth="1"/>
    <col min="35" max="35" width="2.140625" customWidth="1"/>
    <col min="36" max="36" width="3.5703125" customWidth="1"/>
    <col min="37" max="37" width="2.140625" customWidth="1"/>
    <col min="38" max="38" width="2.85546875" customWidth="1"/>
    <col min="39" max="41" width="2.140625" customWidth="1"/>
    <col min="42" max="42" width="3" customWidth="1"/>
    <col min="43" max="44" width="2.85546875" customWidth="1"/>
    <col min="45" max="45" width="4.7109375" customWidth="1"/>
    <col min="46" max="47" width="2.5703125" customWidth="1"/>
    <col min="48" max="48" width="3.5703125" customWidth="1"/>
    <col min="49" max="49" width="4.7109375" customWidth="1"/>
    <col min="50" max="51" width="4.28515625" customWidth="1"/>
    <col min="52" max="53" width="4.7109375" customWidth="1"/>
    <col min="54" max="54" width="5.7109375" customWidth="1"/>
    <col min="55" max="55" width="4.140625" customWidth="1"/>
    <col min="56" max="56" width="4.7109375" customWidth="1"/>
    <col min="57" max="57" width="4.5703125" customWidth="1"/>
    <col min="58" max="58" width="4.7109375" customWidth="1"/>
    <col min="59" max="59" width="4.42578125" customWidth="1"/>
    <col min="60" max="60" width="6" customWidth="1"/>
    <col min="61" max="61" width="4.140625" customWidth="1"/>
    <col min="62" max="62" width="5.28515625" customWidth="1"/>
    <col min="63" max="63" width="4.42578125" customWidth="1"/>
    <col min="64" max="64" width="6.42578125" customWidth="1"/>
    <col min="65" max="65" width="5.85546875" customWidth="1"/>
    <col min="66" max="66" width="1.140625" customWidth="1"/>
    <col min="67" max="67" width="1.85546875" customWidth="1"/>
    <col min="68" max="68" width="4.85546875" customWidth="1"/>
    <col min="69" max="69" width="1.28515625" customWidth="1"/>
    <col min="70" max="71" width="1.85546875" hidden="1" customWidth="1"/>
    <col min="72" max="72" width="1.85546875" customWidth="1"/>
    <col min="73" max="73" width="6.7109375" customWidth="1"/>
    <col min="74" max="85" width="9.140625" customWidth="1"/>
  </cols>
  <sheetData>
    <row r="1" spans="1:85" ht="10.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  <c r="T1" s="17"/>
      <c r="U1" s="17"/>
      <c r="V1" s="17"/>
      <c r="W1" s="17"/>
      <c r="X1" s="17"/>
      <c r="Y1" s="18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7"/>
      <c r="AR1" s="17"/>
      <c r="AS1" s="17"/>
      <c r="AT1" s="17"/>
      <c r="AU1" s="17"/>
      <c r="AV1" s="17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4"/>
      <c r="BL1" s="14"/>
      <c r="BM1" s="14"/>
      <c r="BN1" s="14"/>
      <c r="BO1" s="14"/>
      <c r="BP1" s="14"/>
      <c r="BQ1" s="14"/>
      <c r="BR1" s="14"/>
      <c r="BS1" s="20"/>
      <c r="BT1" s="20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</row>
    <row r="2" spans="1:85" ht="12.75" customHeight="1">
      <c r="A2" s="16"/>
      <c r="B2" s="1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21"/>
      <c r="T2" s="22"/>
      <c r="U2" s="12" t="s">
        <v>0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23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4"/>
      <c r="BL2" s="14"/>
      <c r="BM2" s="14"/>
      <c r="BN2" s="14"/>
      <c r="BO2" s="14"/>
      <c r="BP2" s="14"/>
      <c r="BQ2" s="14"/>
      <c r="BR2" s="14"/>
      <c r="BS2" s="20"/>
      <c r="BT2" s="20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</row>
    <row r="3" spans="1:85" ht="16.5" customHeight="1">
      <c r="A3" s="16"/>
      <c r="B3" s="1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1"/>
      <c r="T3" s="11" t="s">
        <v>1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9"/>
      <c r="AZ3" s="10" t="s">
        <v>2</v>
      </c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9"/>
      <c r="BR3" s="19"/>
      <c r="BS3" s="20"/>
      <c r="BT3" s="20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</row>
    <row r="4" spans="1:85" ht="10.5" customHeight="1">
      <c r="A4" s="9"/>
      <c r="B4" s="16"/>
      <c r="C4" s="16"/>
      <c r="D4" s="1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7"/>
      <c r="V4" s="17"/>
      <c r="W4" s="17"/>
      <c r="X4" s="17"/>
      <c r="Y4" s="15"/>
      <c r="Z4" s="8" t="s">
        <v>3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17"/>
      <c r="AS4" s="17"/>
      <c r="AT4" s="17"/>
      <c r="AU4" s="17"/>
      <c r="AV4" s="17"/>
      <c r="AW4" s="19"/>
      <c r="AX4" s="19"/>
      <c r="AY4" s="19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9"/>
      <c r="BR4" s="19"/>
      <c r="BS4" s="20"/>
      <c r="BT4" s="20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</row>
    <row r="5" spans="1:85" ht="14.25" customHeight="1">
      <c r="A5" s="9"/>
      <c r="B5" s="16"/>
      <c r="C5" s="16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7"/>
      <c r="W5" s="17"/>
      <c r="X5" s="17"/>
      <c r="Y5" s="15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17"/>
      <c r="AS5" s="17"/>
      <c r="AT5" s="17"/>
      <c r="AU5" s="17"/>
      <c r="AV5" s="17"/>
      <c r="AW5" s="19"/>
      <c r="AX5" s="15"/>
      <c r="AY5" s="15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9"/>
      <c r="BR5" s="19"/>
      <c r="BS5" s="20"/>
      <c r="BT5" s="20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</row>
    <row r="6" spans="1:85" ht="15" customHeight="1">
      <c r="A6" s="9"/>
      <c r="B6" s="16"/>
      <c r="C6" s="16"/>
      <c r="D6" s="16"/>
      <c r="E6" s="10" t="s">
        <v>4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7"/>
      <c r="W6" s="17"/>
      <c r="X6" s="17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7"/>
      <c r="AR6" s="17"/>
      <c r="AS6" s="17"/>
      <c r="AT6" s="17"/>
      <c r="AU6" s="17"/>
      <c r="AV6" s="17"/>
      <c r="AW6" s="19"/>
      <c r="AX6" s="15"/>
      <c r="AY6" s="15"/>
      <c r="AZ6" s="7" t="s">
        <v>5</v>
      </c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19"/>
      <c r="BR6" s="19"/>
      <c r="BS6" s="20"/>
      <c r="BT6" s="20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</row>
    <row r="7" spans="1:85" ht="14.25" customHeight="1">
      <c r="A7" s="9"/>
      <c r="B7" s="16"/>
      <c r="C7" s="16"/>
      <c r="D7" s="16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17"/>
      <c r="W7" s="17"/>
      <c r="X7" s="6" t="s">
        <v>6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7"/>
      <c r="AV7" s="17"/>
      <c r="AW7" s="19"/>
      <c r="AX7" s="15"/>
      <c r="AY7" s="15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19"/>
      <c r="BR7" s="19"/>
      <c r="BS7" s="20"/>
      <c r="BT7" s="20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</row>
    <row r="8" spans="1:85" ht="29.25" customHeight="1">
      <c r="A8" s="9"/>
      <c r="B8" s="16"/>
      <c r="C8" s="16"/>
      <c r="D8" s="16"/>
      <c r="E8" s="5" t="s">
        <v>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7"/>
      <c r="W8" s="17"/>
      <c r="X8" s="17"/>
      <c r="Y8" s="15"/>
      <c r="Z8" s="15"/>
      <c r="AA8" s="15"/>
      <c r="AB8" s="4" t="s">
        <v>8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17"/>
      <c r="AU8" s="17"/>
      <c r="AV8" s="17"/>
      <c r="AW8" s="19"/>
      <c r="AX8" s="15"/>
      <c r="AY8" s="15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19"/>
      <c r="BR8" s="19"/>
      <c r="BS8" s="20"/>
      <c r="BT8" s="20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</row>
    <row r="9" spans="1:85" ht="12.75" customHeight="1">
      <c r="A9" s="25"/>
      <c r="B9" s="25"/>
      <c r="C9" s="25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7"/>
      <c r="W9" s="17"/>
      <c r="X9" s="6" t="s">
        <v>9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7"/>
      <c r="AV9" s="17"/>
      <c r="AW9" s="19"/>
      <c r="AX9" s="15"/>
      <c r="AY9" s="15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19"/>
      <c r="BR9" s="19"/>
      <c r="BS9" s="20"/>
      <c r="BT9" s="20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</row>
    <row r="10" spans="1:85" ht="12.75" customHeight="1">
      <c r="A10" s="25"/>
      <c r="B10" s="25"/>
      <c r="C10" s="25"/>
      <c r="D10" s="2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7"/>
      <c r="W10" s="1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17"/>
      <c r="AV10" s="17"/>
      <c r="AW10" s="19"/>
      <c r="AX10" s="15"/>
      <c r="AY10" s="1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19"/>
      <c r="BR10" s="19"/>
      <c r="BS10" s="20"/>
      <c r="BT10" s="20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</row>
    <row r="11" spans="1:85" ht="19.5" customHeight="1">
      <c r="A11" s="25"/>
      <c r="B11" s="25"/>
      <c r="C11" s="25"/>
      <c r="D11" s="25"/>
      <c r="E11" s="5" t="s">
        <v>10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7"/>
      <c r="W11" s="17"/>
      <c r="X11" s="27"/>
      <c r="Y11" s="28"/>
      <c r="Z11" s="28"/>
      <c r="AA11" s="28"/>
      <c r="AB11" s="28"/>
      <c r="AC11" s="4" t="s">
        <v>11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17"/>
      <c r="AV11" s="17"/>
      <c r="AW11" s="19"/>
      <c r="AX11" s="15"/>
      <c r="AY11" s="15"/>
      <c r="AZ11" s="15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19"/>
      <c r="BR11" s="19"/>
      <c r="BS11" s="20"/>
      <c r="BT11" s="20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</row>
    <row r="12" spans="1:85" ht="12.75" customHeight="1">
      <c r="A12" s="25"/>
      <c r="B12" s="25"/>
      <c r="C12" s="25"/>
      <c r="D12" s="25"/>
      <c r="E12" s="26"/>
      <c r="F12" s="26"/>
      <c r="G12" s="26"/>
      <c r="H12" s="26"/>
      <c r="I12" s="26"/>
      <c r="J12" s="26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17"/>
      <c r="W12" s="17"/>
      <c r="X12" s="7" t="s">
        <v>13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7"/>
      <c r="AV12" s="17"/>
      <c r="AW12" s="19"/>
      <c r="AX12" s="15"/>
      <c r="AY12" s="15"/>
      <c r="AZ12" s="15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19"/>
      <c r="BR12" s="19"/>
      <c r="BS12" s="20"/>
      <c r="BT12" s="20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</row>
    <row r="13" spans="1:85" ht="12.75" customHeight="1">
      <c r="A13" s="25"/>
      <c r="B13" s="25"/>
      <c r="C13" s="25"/>
      <c r="D13" s="25"/>
      <c r="E13" s="5" t="s">
        <v>14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7"/>
      <c r="W13" s="17"/>
      <c r="X13" s="17"/>
      <c r="Y13" s="15"/>
      <c r="Z13" s="15"/>
      <c r="AA13" s="15"/>
      <c r="AB13" s="15"/>
      <c r="AC13" s="15"/>
      <c r="AD13" s="15"/>
      <c r="AE13" s="15"/>
      <c r="AF13" s="4" t="s">
        <v>15</v>
      </c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17"/>
      <c r="AU13" s="17"/>
      <c r="AV13" s="17"/>
      <c r="AW13" s="19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9"/>
      <c r="BP13" s="19"/>
      <c r="BQ13" s="19"/>
      <c r="BR13" s="19"/>
      <c r="BS13" s="20"/>
      <c r="BT13" s="20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</row>
    <row r="14" spans="1:85" ht="13.5" customHeight="1">
      <c r="A14" s="25"/>
      <c r="B14" s="25"/>
      <c r="C14" s="25"/>
      <c r="D14" s="2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7"/>
      <c r="W14" s="1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5"/>
      <c r="AU14" s="17"/>
      <c r="AV14" s="17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20"/>
      <c r="BT14" s="20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</row>
    <row r="15" spans="1:85" ht="10.5" customHeight="1">
      <c r="A15" s="25"/>
      <c r="B15" s="25"/>
      <c r="C15" s="25"/>
      <c r="D15" s="1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7"/>
      <c r="W15" s="1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9"/>
      <c r="AU15" s="30"/>
      <c r="AV15" s="30"/>
      <c r="AW15" s="31"/>
      <c r="AX15" s="31"/>
      <c r="AY15" s="31"/>
      <c r="AZ15" s="31"/>
      <c r="BA15" s="31"/>
      <c r="BB15" s="31"/>
      <c r="BC15" s="31"/>
      <c r="BD15" s="31"/>
      <c r="BE15" s="32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20"/>
      <c r="BT15" s="20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</row>
    <row r="16" spans="1:85" ht="10.5" customHeight="1">
      <c r="A16" s="25"/>
      <c r="B16" s="25"/>
      <c r="C16" s="25"/>
      <c r="D16" s="1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7"/>
      <c r="W16" s="17"/>
      <c r="X16" s="15"/>
      <c r="Y16" s="15"/>
      <c r="Z16" s="15"/>
      <c r="AA16" s="15"/>
      <c r="AB16" s="15"/>
      <c r="AC16" s="15"/>
      <c r="AD16" s="15"/>
      <c r="AE16" s="15"/>
      <c r="AF16" s="1" t="s">
        <v>16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5"/>
      <c r="AU16" s="17"/>
      <c r="AV16" s="17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20"/>
      <c r="BT16" s="20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</row>
    <row r="17" spans="1:85" ht="18.75" customHeight="1">
      <c r="A17" s="25"/>
      <c r="B17" s="25"/>
      <c r="C17" s="2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7"/>
      <c r="V17" s="17"/>
      <c r="W17" s="17"/>
      <c r="X17" s="5" t="s">
        <v>187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20"/>
      <c r="BT17" s="20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</row>
    <row r="18" spans="1:85" ht="13.5" customHeight="1">
      <c r="A18" s="25"/>
      <c r="B18" s="25"/>
      <c r="C18" s="2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7"/>
      <c r="V18" s="17"/>
      <c r="W18" s="17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7"/>
      <c r="AV18" s="17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20"/>
      <c r="BT18" s="20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</row>
    <row r="19" spans="1:85" ht="15" customHeight="1">
      <c r="A19" s="25"/>
      <c r="B19" s="25"/>
      <c r="C19" s="2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7"/>
      <c r="V19" s="17"/>
      <c r="W19" s="17"/>
      <c r="X19" s="144" t="s">
        <v>17</v>
      </c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7"/>
      <c r="AV19" s="17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20"/>
      <c r="BT19" s="20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</row>
    <row r="20" spans="1:85" ht="12.75" customHeight="1">
      <c r="A20" s="25"/>
      <c r="B20" s="25"/>
      <c r="C20" s="2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45" t="s">
        <v>18</v>
      </c>
      <c r="AF20" s="145"/>
      <c r="AG20" s="145"/>
      <c r="AH20" s="145"/>
      <c r="AI20" s="145"/>
      <c r="AJ20" s="145"/>
      <c r="AK20" s="145"/>
      <c r="AL20" s="145"/>
      <c r="AM20" s="145"/>
      <c r="AN20" s="17"/>
      <c r="AO20" s="17"/>
      <c r="AP20" s="17"/>
      <c r="AQ20" s="17"/>
      <c r="AR20" s="17"/>
      <c r="AS20" s="17"/>
      <c r="AT20" s="17"/>
      <c r="AU20" s="17"/>
      <c r="AV20" s="17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20"/>
      <c r="BT20" s="20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</row>
    <row r="21" spans="1:85" ht="10.5" customHeight="1">
      <c r="A21" s="25"/>
      <c r="B21" s="25"/>
      <c r="C21" s="2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20"/>
      <c r="BT21" s="20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</row>
    <row r="22" spans="1:85" ht="12.75" customHeight="1">
      <c r="A22" s="25"/>
      <c r="B22" s="25"/>
      <c r="C22" s="2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7"/>
      <c r="V22" s="17"/>
      <c r="W22" s="17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20"/>
      <c r="BT22" s="20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</row>
    <row r="23" spans="1:85" ht="10.5" customHeight="1">
      <c r="A23" s="25"/>
      <c r="B23" s="25"/>
      <c r="C23" s="2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7"/>
      <c r="V23" s="17"/>
      <c r="W23" s="17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7"/>
      <c r="AV23" s="17"/>
      <c r="AW23" s="19"/>
      <c r="AX23" s="19"/>
      <c r="AY23" s="19"/>
      <c r="AZ23" s="19"/>
      <c r="BA23" s="19"/>
      <c r="BB23" s="19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19"/>
      <c r="BN23" s="19"/>
      <c r="BO23" s="19"/>
      <c r="BP23" s="19"/>
      <c r="BQ23" s="19"/>
      <c r="BR23" s="19"/>
      <c r="BS23" s="20"/>
      <c r="BT23" s="20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</row>
    <row r="24" spans="1:85" ht="27" customHeight="1">
      <c r="A24" s="34"/>
      <c r="B24" s="146" t="s">
        <v>19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7" t="s">
        <v>20</v>
      </c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35"/>
      <c r="BR24" s="35"/>
      <c r="BS24" s="35"/>
      <c r="BT24" s="3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</row>
    <row r="25" spans="1:85" ht="10.5" customHeight="1">
      <c r="A25" s="148"/>
      <c r="B25" s="149" t="s">
        <v>21</v>
      </c>
      <c r="C25" s="150" t="s">
        <v>22</v>
      </c>
      <c r="D25" s="150"/>
      <c r="E25" s="150"/>
      <c r="F25" s="150"/>
      <c r="G25" s="151"/>
      <c r="H25" s="150" t="s">
        <v>23</v>
      </c>
      <c r="I25" s="150"/>
      <c r="J25" s="150"/>
      <c r="K25" s="151"/>
      <c r="L25" s="150" t="s">
        <v>24</v>
      </c>
      <c r="M25" s="150"/>
      <c r="N25" s="150"/>
      <c r="O25" s="150"/>
      <c r="P25" s="150" t="s">
        <v>25</v>
      </c>
      <c r="Q25" s="150"/>
      <c r="R25" s="150"/>
      <c r="S25" s="150"/>
      <c r="T25" s="151"/>
      <c r="U25" s="150" t="s">
        <v>26</v>
      </c>
      <c r="V25" s="150"/>
      <c r="W25" s="150"/>
      <c r="X25" s="151"/>
      <c r="Y25" s="150" t="s">
        <v>27</v>
      </c>
      <c r="Z25" s="150"/>
      <c r="AA25" s="150"/>
      <c r="AB25" s="151"/>
      <c r="AC25" s="150" t="s">
        <v>28</v>
      </c>
      <c r="AD25" s="150"/>
      <c r="AE25" s="150"/>
      <c r="AF25" s="150"/>
      <c r="AG25" s="151"/>
      <c r="AH25" s="150" t="s">
        <v>29</v>
      </c>
      <c r="AI25" s="150"/>
      <c r="AJ25" s="150"/>
      <c r="AK25" s="151"/>
      <c r="AL25" s="150" t="s">
        <v>30</v>
      </c>
      <c r="AM25" s="150"/>
      <c r="AN25" s="150"/>
      <c r="AO25" s="150"/>
      <c r="AP25" s="150" t="s">
        <v>31</v>
      </c>
      <c r="AQ25" s="150"/>
      <c r="AR25" s="150"/>
      <c r="AS25" s="150"/>
      <c r="AT25" s="151"/>
      <c r="AU25" s="150" t="s">
        <v>32</v>
      </c>
      <c r="AV25" s="150"/>
      <c r="AW25" s="150"/>
      <c r="AX25" s="151"/>
      <c r="AY25" s="150" t="s">
        <v>33</v>
      </c>
      <c r="AZ25" s="150"/>
      <c r="BA25" s="150"/>
      <c r="BB25" s="150"/>
      <c r="BC25" s="152" t="s">
        <v>34</v>
      </c>
      <c r="BD25" s="152"/>
      <c r="BE25" s="152" t="s">
        <v>35</v>
      </c>
      <c r="BF25" s="152"/>
      <c r="BG25" s="152" t="s">
        <v>36</v>
      </c>
      <c r="BH25" s="152"/>
      <c r="BI25" s="153" t="s">
        <v>37</v>
      </c>
      <c r="BJ25" s="152" t="s">
        <v>38</v>
      </c>
      <c r="BK25" s="152" t="s">
        <v>39</v>
      </c>
      <c r="BL25" s="152"/>
      <c r="BM25" s="152" t="s">
        <v>40</v>
      </c>
      <c r="BN25" s="152"/>
      <c r="BO25" s="154" t="s">
        <v>41</v>
      </c>
      <c r="BP25" s="154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</row>
    <row r="26" spans="1:85" ht="10.5" customHeight="1">
      <c r="A26" s="148"/>
      <c r="B26" s="149"/>
      <c r="C26" s="150"/>
      <c r="D26" s="150"/>
      <c r="E26" s="150"/>
      <c r="F26" s="150"/>
      <c r="G26" s="151"/>
      <c r="H26" s="150"/>
      <c r="I26" s="150"/>
      <c r="J26" s="150"/>
      <c r="K26" s="151"/>
      <c r="L26" s="150"/>
      <c r="M26" s="150"/>
      <c r="N26" s="150"/>
      <c r="O26" s="150"/>
      <c r="P26" s="150"/>
      <c r="Q26" s="150"/>
      <c r="R26" s="150"/>
      <c r="S26" s="150"/>
      <c r="T26" s="151"/>
      <c r="U26" s="150"/>
      <c r="V26" s="150"/>
      <c r="W26" s="150"/>
      <c r="X26" s="151"/>
      <c r="Y26" s="150"/>
      <c r="Z26" s="150"/>
      <c r="AA26" s="150"/>
      <c r="AB26" s="151"/>
      <c r="AC26" s="150"/>
      <c r="AD26" s="150"/>
      <c r="AE26" s="150"/>
      <c r="AF26" s="150"/>
      <c r="AG26" s="151"/>
      <c r="AH26" s="150"/>
      <c r="AI26" s="150"/>
      <c r="AJ26" s="150"/>
      <c r="AK26" s="151"/>
      <c r="AL26" s="150"/>
      <c r="AM26" s="150"/>
      <c r="AN26" s="150"/>
      <c r="AO26" s="150"/>
      <c r="AP26" s="150"/>
      <c r="AQ26" s="150"/>
      <c r="AR26" s="150"/>
      <c r="AS26" s="150"/>
      <c r="AT26" s="151"/>
      <c r="AU26" s="150"/>
      <c r="AV26" s="150"/>
      <c r="AW26" s="150"/>
      <c r="AX26" s="151"/>
      <c r="AY26" s="150"/>
      <c r="AZ26" s="150"/>
      <c r="BA26" s="150"/>
      <c r="BB26" s="150"/>
      <c r="BC26" s="152"/>
      <c r="BD26" s="152"/>
      <c r="BE26" s="152"/>
      <c r="BF26" s="152"/>
      <c r="BG26" s="152"/>
      <c r="BH26" s="152"/>
      <c r="BI26" s="153"/>
      <c r="BJ26" s="152"/>
      <c r="BK26" s="152"/>
      <c r="BL26" s="152"/>
      <c r="BM26" s="152"/>
      <c r="BN26" s="152"/>
      <c r="BO26" s="154"/>
      <c r="BP26" s="154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</row>
    <row r="27" spans="1:85" ht="57.75" customHeight="1">
      <c r="A27" s="148"/>
      <c r="B27" s="149"/>
      <c r="C27" s="150"/>
      <c r="D27" s="150"/>
      <c r="E27" s="150"/>
      <c r="F27" s="150"/>
      <c r="G27" s="151"/>
      <c r="H27" s="150"/>
      <c r="I27" s="150"/>
      <c r="J27" s="150"/>
      <c r="K27" s="151"/>
      <c r="L27" s="150"/>
      <c r="M27" s="150"/>
      <c r="N27" s="150"/>
      <c r="O27" s="150"/>
      <c r="P27" s="150"/>
      <c r="Q27" s="150"/>
      <c r="R27" s="150"/>
      <c r="S27" s="150"/>
      <c r="T27" s="151"/>
      <c r="U27" s="150"/>
      <c r="V27" s="150"/>
      <c r="W27" s="150"/>
      <c r="X27" s="151"/>
      <c r="Y27" s="150"/>
      <c r="Z27" s="150"/>
      <c r="AA27" s="150"/>
      <c r="AB27" s="151"/>
      <c r="AC27" s="150"/>
      <c r="AD27" s="150"/>
      <c r="AE27" s="150"/>
      <c r="AF27" s="150"/>
      <c r="AG27" s="151"/>
      <c r="AH27" s="150"/>
      <c r="AI27" s="150"/>
      <c r="AJ27" s="150"/>
      <c r="AK27" s="151"/>
      <c r="AL27" s="150"/>
      <c r="AM27" s="150"/>
      <c r="AN27" s="150"/>
      <c r="AO27" s="150"/>
      <c r="AP27" s="150"/>
      <c r="AQ27" s="150"/>
      <c r="AR27" s="150"/>
      <c r="AS27" s="150"/>
      <c r="AT27" s="151"/>
      <c r="AU27" s="150"/>
      <c r="AV27" s="150"/>
      <c r="AW27" s="150"/>
      <c r="AX27" s="151"/>
      <c r="AY27" s="150"/>
      <c r="AZ27" s="150"/>
      <c r="BA27" s="150"/>
      <c r="BB27" s="150"/>
      <c r="BC27" s="152"/>
      <c r="BD27" s="152"/>
      <c r="BE27" s="152"/>
      <c r="BF27" s="152"/>
      <c r="BG27" s="152"/>
      <c r="BH27" s="152"/>
      <c r="BI27" s="153"/>
      <c r="BJ27" s="152"/>
      <c r="BK27" s="152"/>
      <c r="BL27" s="152"/>
      <c r="BM27" s="152"/>
      <c r="BN27" s="152"/>
      <c r="BO27" s="154"/>
      <c r="BP27" s="154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</row>
    <row r="28" spans="1:85" ht="10.5" customHeight="1">
      <c r="A28" s="36"/>
      <c r="B28" s="37">
        <v>1</v>
      </c>
      <c r="C28" s="37" t="s">
        <v>42</v>
      </c>
      <c r="D28" s="37" t="s">
        <v>42</v>
      </c>
      <c r="E28" s="37" t="s">
        <v>42</v>
      </c>
      <c r="F28" s="37" t="s">
        <v>42</v>
      </c>
      <c r="G28" s="37" t="s">
        <v>42</v>
      </c>
      <c r="H28" s="37" t="s">
        <v>42</v>
      </c>
      <c r="I28" s="37" t="s">
        <v>42</v>
      </c>
      <c r="J28" s="37" t="s">
        <v>42</v>
      </c>
      <c r="K28" s="37" t="s">
        <v>42</v>
      </c>
      <c r="L28" s="37" t="s">
        <v>42</v>
      </c>
      <c r="M28" s="37" t="s">
        <v>42</v>
      </c>
      <c r="N28" s="37" t="s">
        <v>42</v>
      </c>
      <c r="O28" s="37" t="s">
        <v>42</v>
      </c>
      <c r="P28" s="37" t="s">
        <v>42</v>
      </c>
      <c r="Q28" s="37" t="s">
        <v>42</v>
      </c>
      <c r="R28" s="37" t="s">
        <v>42</v>
      </c>
      <c r="S28" s="37" t="s">
        <v>42</v>
      </c>
      <c r="T28" s="37" t="s">
        <v>42</v>
      </c>
      <c r="U28" s="37" t="s">
        <v>43</v>
      </c>
      <c r="V28" s="37" t="s">
        <v>44</v>
      </c>
      <c r="W28" s="37" t="s">
        <v>44</v>
      </c>
      <c r="X28" s="37" t="s">
        <v>43</v>
      </c>
      <c r="Y28" s="37" t="s">
        <v>43</v>
      </c>
      <c r="Z28" s="37" t="s">
        <v>42</v>
      </c>
      <c r="AA28" s="37" t="s">
        <v>42</v>
      </c>
      <c r="AB28" s="37" t="s">
        <v>42</v>
      </c>
      <c r="AC28" s="37" t="s">
        <v>42</v>
      </c>
      <c r="AD28" s="37" t="s">
        <v>42</v>
      </c>
      <c r="AE28" s="37" t="s">
        <v>42</v>
      </c>
      <c r="AF28" s="37" t="s">
        <v>42</v>
      </c>
      <c r="AG28" s="37" t="s">
        <v>42</v>
      </c>
      <c r="AH28" s="37" t="s">
        <v>42</v>
      </c>
      <c r="AI28" s="37" t="s">
        <v>42</v>
      </c>
      <c r="AJ28" s="37" t="s">
        <v>42</v>
      </c>
      <c r="AK28" s="37" t="s">
        <v>42</v>
      </c>
      <c r="AL28" s="37" t="s">
        <v>42</v>
      </c>
      <c r="AM28" s="37" t="s">
        <v>42</v>
      </c>
      <c r="AN28" s="37" t="s">
        <v>42</v>
      </c>
      <c r="AO28" s="37" t="s">
        <v>42</v>
      </c>
      <c r="AP28" s="37" t="s">
        <v>42</v>
      </c>
      <c r="AQ28" s="37" t="s">
        <v>44</v>
      </c>
      <c r="AR28" s="37" t="s">
        <v>44</v>
      </c>
      <c r="AS28" s="37" t="s">
        <v>44</v>
      </c>
      <c r="AT28" s="37" t="s">
        <v>43</v>
      </c>
      <c r="AU28" s="37" t="s">
        <v>43</v>
      </c>
      <c r="AV28" s="37" t="s">
        <v>43</v>
      </c>
      <c r="AW28" s="37" t="s">
        <v>43</v>
      </c>
      <c r="AX28" s="37" t="s">
        <v>43</v>
      </c>
      <c r="AY28" s="37" t="s">
        <v>43</v>
      </c>
      <c r="AZ28" s="37" t="s">
        <v>43</v>
      </c>
      <c r="BA28" s="37" t="s">
        <v>43</v>
      </c>
      <c r="BB28" s="37" t="s">
        <v>43</v>
      </c>
      <c r="BC28" s="155">
        <v>35</v>
      </c>
      <c r="BD28" s="155"/>
      <c r="BE28" s="155">
        <v>5</v>
      </c>
      <c r="BF28" s="155"/>
      <c r="BG28" s="155">
        <v>0</v>
      </c>
      <c r="BH28" s="155"/>
      <c r="BI28" s="38">
        <v>0</v>
      </c>
      <c r="BJ28" s="39">
        <v>0</v>
      </c>
      <c r="BK28" s="155">
        <v>0</v>
      </c>
      <c r="BL28" s="155"/>
      <c r="BM28" s="155">
        <v>12</v>
      </c>
      <c r="BN28" s="155"/>
      <c r="BO28" s="156">
        <v>52</v>
      </c>
      <c r="BP28" s="156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</row>
    <row r="29" spans="1:85" ht="10.5" customHeight="1">
      <c r="A29" s="36"/>
      <c r="B29" s="37">
        <v>2</v>
      </c>
      <c r="C29" s="37" t="s">
        <v>42</v>
      </c>
      <c r="D29" s="37" t="s">
        <v>42</v>
      </c>
      <c r="E29" s="37" t="s">
        <v>42</v>
      </c>
      <c r="F29" s="37" t="s">
        <v>42</v>
      </c>
      <c r="G29" s="37" t="s">
        <v>42</v>
      </c>
      <c r="H29" s="37" t="s">
        <v>42</v>
      </c>
      <c r="I29" s="37" t="s">
        <v>42</v>
      </c>
      <c r="J29" s="37" t="s">
        <v>42</v>
      </c>
      <c r="K29" s="37" t="s">
        <v>42</v>
      </c>
      <c r="L29" s="37" t="s">
        <v>42</v>
      </c>
      <c r="M29" s="37" t="s">
        <v>42</v>
      </c>
      <c r="N29" s="37" t="s">
        <v>42</v>
      </c>
      <c r="O29" s="37" t="s">
        <v>42</v>
      </c>
      <c r="P29" s="37" t="s">
        <v>42</v>
      </c>
      <c r="Q29" s="37" t="s">
        <v>42</v>
      </c>
      <c r="R29" s="37" t="s">
        <v>42</v>
      </c>
      <c r="S29" s="37" t="s">
        <v>42</v>
      </c>
      <c r="T29" s="37" t="s">
        <v>42</v>
      </c>
      <c r="U29" s="37" t="s">
        <v>43</v>
      </c>
      <c r="V29" s="37" t="s">
        <v>44</v>
      </c>
      <c r="W29" s="37" t="s">
        <v>44</v>
      </c>
      <c r="X29" s="37" t="s">
        <v>43</v>
      </c>
      <c r="Y29" s="37" t="s">
        <v>43</v>
      </c>
      <c r="Z29" s="37" t="s">
        <v>42</v>
      </c>
      <c r="AA29" s="37" t="s">
        <v>42</v>
      </c>
      <c r="AB29" s="37" t="s">
        <v>42</v>
      </c>
      <c r="AC29" s="37" t="s">
        <v>42</v>
      </c>
      <c r="AD29" s="37" t="s">
        <v>42</v>
      </c>
      <c r="AE29" s="37" t="s">
        <v>42</v>
      </c>
      <c r="AF29" s="37" t="s">
        <v>42</v>
      </c>
      <c r="AG29" s="37" t="s">
        <v>42</v>
      </c>
      <c r="AH29" s="37" t="s">
        <v>42</v>
      </c>
      <c r="AI29" s="37" t="s">
        <v>42</v>
      </c>
      <c r="AJ29" s="37" t="s">
        <v>42</v>
      </c>
      <c r="AK29" s="37" t="s">
        <v>42</v>
      </c>
      <c r="AL29" s="37" t="s">
        <v>42</v>
      </c>
      <c r="AM29" s="37" t="s">
        <v>42</v>
      </c>
      <c r="AN29" s="37" t="s">
        <v>42</v>
      </c>
      <c r="AO29" s="37" t="s">
        <v>42</v>
      </c>
      <c r="AP29" s="37" t="s">
        <v>42</v>
      </c>
      <c r="AQ29" s="40" t="s">
        <v>44</v>
      </c>
      <c r="AR29" s="40" t="s">
        <v>44</v>
      </c>
      <c r="AS29" s="40" t="s">
        <v>43</v>
      </c>
      <c r="AT29" s="40" t="s">
        <v>43</v>
      </c>
      <c r="AU29" s="40" t="s">
        <v>43</v>
      </c>
      <c r="AV29" s="40" t="s">
        <v>43</v>
      </c>
      <c r="AW29" s="40" t="s">
        <v>43</v>
      </c>
      <c r="AX29" s="40" t="s">
        <v>43</v>
      </c>
      <c r="AY29" s="40" t="s">
        <v>43</v>
      </c>
      <c r="AZ29" s="40" t="s">
        <v>43</v>
      </c>
      <c r="BA29" s="40" t="s">
        <v>43</v>
      </c>
      <c r="BB29" s="40" t="s">
        <v>43</v>
      </c>
      <c r="BC29" s="157">
        <v>35</v>
      </c>
      <c r="BD29" s="157"/>
      <c r="BE29" s="157">
        <v>4</v>
      </c>
      <c r="BF29" s="157"/>
      <c r="BG29" s="157">
        <v>0</v>
      </c>
      <c r="BH29" s="157"/>
      <c r="BI29" s="41">
        <v>0</v>
      </c>
      <c r="BJ29" s="39">
        <v>0</v>
      </c>
      <c r="BK29" s="155">
        <v>0</v>
      </c>
      <c r="BL29" s="155"/>
      <c r="BM29" s="155">
        <v>13</v>
      </c>
      <c r="BN29" s="155"/>
      <c r="BO29" s="156">
        <v>52</v>
      </c>
      <c r="BP29" s="156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</row>
    <row r="30" spans="1:85" ht="10.5" customHeight="1">
      <c r="A30" s="36"/>
      <c r="B30" s="37">
        <v>3</v>
      </c>
      <c r="C30" s="37" t="s">
        <v>42</v>
      </c>
      <c r="D30" s="37" t="s">
        <v>42</v>
      </c>
      <c r="E30" s="37" t="s">
        <v>42</v>
      </c>
      <c r="F30" s="37" t="s">
        <v>42</v>
      </c>
      <c r="G30" s="37" t="s">
        <v>42</v>
      </c>
      <c r="H30" s="37" t="s">
        <v>42</v>
      </c>
      <c r="I30" s="37" t="s">
        <v>42</v>
      </c>
      <c r="J30" s="37" t="s">
        <v>42</v>
      </c>
      <c r="K30" s="37" t="s">
        <v>42</v>
      </c>
      <c r="L30" s="37" t="s">
        <v>42</v>
      </c>
      <c r="M30" s="37" t="s">
        <v>42</v>
      </c>
      <c r="N30" s="37" t="s">
        <v>42</v>
      </c>
      <c r="O30" s="37" t="s">
        <v>42</v>
      </c>
      <c r="P30" s="37" t="s">
        <v>42</v>
      </c>
      <c r="Q30" s="37" t="s">
        <v>42</v>
      </c>
      <c r="R30" s="37" t="s">
        <v>42</v>
      </c>
      <c r="S30" s="37" t="s">
        <v>42</v>
      </c>
      <c r="T30" s="37" t="s">
        <v>42</v>
      </c>
      <c r="U30" s="37" t="s">
        <v>43</v>
      </c>
      <c r="V30" s="37" t="s">
        <v>44</v>
      </c>
      <c r="W30" s="37" t="s">
        <v>44</v>
      </c>
      <c r="X30" s="37" t="s">
        <v>43</v>
      </c>
      <c r="Y30" s="37" t="s">
        <v>43</v>
      </c>
      <c r="Z30" s="37" t="s">
        <v>42</v>
      </c>
      <c r="AA30" s="37" t="s">
        <v>42</v>
      </c>
      <c r="AB30" s="37" t="s">
        <v>42</v>
      </c>
      <c r="AC30" s="37" t="s">
        <v>42</v>
      </c>
      <c r="AD30" s="37" t="s">
        <v>42</v>
      </c>
      <c r="AE30" s="37" t="s">
        <v>42</v>
      </c>
      <c r="AF30" s="37" t="s">
        <v>42</v>
      </c>
      <c r="AG30" s="37" t="s">
        <v>42</v>
      </c>
      <c r="AH30" s="37" t="s">
        <v>45</v>
      </c>
      <c r="AI30" s="37" t="s">
        <v>45</v>
      </c>
      <c r="AJ30" s="37" t="s">
        <v>45</v>
      </c>
      <c r="AK30" s="37" t="s">
        <v>45</v>
      </c>
      <c r="AL30" s="37" t="s">
        <v>42</v>
      </c>
      <c r="AM30" s="37" t="s">
        <v>42</v>
      </c>
      <c r="AN30" s="37" t="s">
        <v>42</v>
      </c>
      <c r="AO30" s="37" t="s">
        <v>42</v>
      </c>
      <c r="AP30" s="37" t="s">
        <v>42</v>
      </c>
      <c r="AQ30" s="40" t="s">
        <v>44</v>
      </c>
      <c r="AR30" s="40" t="s">
        <v>44</v>
      </c>
      <c r="AS30" s="40" t="s">
        <v>43</v>
      </c>
      <c r="AT30" s="40" t="s">
        <v>43</v>
      </c>
      <c r="AU30" s="40" t="s">
        <v>43</v>
      </c>
      <c r="AV30" s="40" t="s">
        <v>43</v>
      </c>
      <c r="AW30" s="40" t="s">
        <v>43</v>
      </c>
      <c r="AX30" s="40" t="s">
        <v>43</v>
      </c>
      <c r="AY30" s="40" t="s">
        <v>43</v>
      </c>
      <c r="AZ30" s="40" t="s">
        <v>43</v>
      </c>
      <c r="BA30" s="40" t="s">
        <v>43</v>
      </c>
      <c r="BB30" s="40" t="s">
        <v>43</v>
      </c>
      <c r="BC30" s="157">
        <v>31</v>
      </c>
      <c r="BD30" s="157"/>
      <c r="BE30" s="157">
        <v>4</v>
      </c>
      <c r="BF30" s="157"/>
      <c r="BG30" s="157">
        <v>0</v>
      </c>
      <c r="BH30" s="157"/>
      <c r="BI30" s="41">
        <v>4</v>
      </c>
      <c r="BJ30" s="39">
        <v>0</v>
      </c>
      <c r="BK30" s="155">
        <v>0</v>
      </c>
      <c r="BL30" s="155"/>
      <c r="BM30" s="155">
        <v>13</v>
      </c>
      <c r="BN30" s="155"/>
      <c r="BO30" s="156">
        <v>52</v>
      </c>
      <c r="BP30" s="156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</row>
    <row r="31" spans="1:85" ht="10.5" customHeight="1">
      <c r="A31" s="36"/>
      <c r="B31" s="37">
        <v>4</v>
      </c>
      <c r="C31" s="37" t="s">
        <v>42</v>
      </c>
      <c r="D31" s="37" t="s">
        <v>42</v>
      </c>
      <c r="E31" s="37" t="s">
        <v>42</v>
      </c>
      <c r="F31" s="37" t="s">
        <v>42</v>
      </c>
      <c r="G31" s="37" t="s">
        <v>42</v>
      </c>
      <c r="H31" s="37" t="s">
        <v>42</v>
      </c>
      <c r="I31" s="37" t="s">
        <v>42</v>
      </c>
      <c r="J31" s="37" t="s">
        <v>42</v>
      </c>
      <c r="K31" s="37" t="s">
        <v>42</v>
      </c>
      <c r="L31" s="37" t="s">
        <v>42</v>
      </c>
      <c r="M31" s="37" t="s">
        <v>42</v>
      </c>
      <c r="N31" s="37" t="s">
        <v>42</v>
      </c>
      <c r="O31" s="37" t="s">
        <v>42</v>
      </c>
      <c r="P31" s="37" t="s">
        <v>42</v>
      </c>
      <c r="Q31" s="37" t="s">
        <v>42</v>
      </c>
      <c r="R31" s="37" t="s">
        <v>42</v>
      </c>
      <c r="S31" s="37" t="s">
        <v>42</v>
      </c>
      <c r="T31" s="37" t="s">
        <v>42</v>
      </c>
      <c r="U31" s="37" t="s">
        <v>43</v>
      </c>
      <c r="V31" s="37" t="s">
        <v>44</v>
      </c>
      <c r="W31" s="37" t="s">
        <v>44</v>
      </c>
      <c r="X31" s="37" t="s">
        <v>43</v>
      </c>
      <c r="Y31" s="37" t="s">
        <v>43</v>
      </c>
      <c r="Z31" s="37" t="s">
        <v>42</v>
      </c>
      <c r="AA31" s="37" t="s">
        <v>42</v>
      </c>
      <c r="AB31" s="37" t="s">
        <v>42</v>
      </c>
      <c r="AC31" s="37" t="s">
        <v>45</v>
      </c>
      <c r="AD31" s="37" t="s">
        <v>45</v>
      </c>
      <c r="AE31" s="37" t="s">
        <v>45</v>
      </c>
      <c r="AF31" s="37" t="s">
        <v>42</v>
      </c>
      <c r="AG31" s="37" t="s">
        <v>42</v>
      </c>
      <c r="AH31" s="37" t="s">
        <v>42</v>
      </c>
      <c r="AI31" s="37" t="s">
        <v>42</v>
      </c>
      <c r="AJ31" s="37" t="s">
        <v>42</v>
      </c>
      <c r="AK31" s="37" t="s">
        <v>42</v>
      </c>
      <c r="AL31" s="37" t="s">
        <v>42</v>
      </c>
      <c r="AM31" s="37" t="s">
        <v>42</v>
      </c>
      <c r="AN31" s="37" t="s">
        <v>44</v>
      </c>
      <c r="AO31" s="37" t="s">
        <v>44</v>
      </c>
      <c r="AP31" s="37" t="s">
        <v>46</v>
      </c>
      <c r="AQ31" s="40" t="s">
        <v>46</v>
      </c>
      <c r="AR31" s="40" t="s">
        <v>46</v>
      </c>
      <c r="AS31" s="40" t="s">
        <v>47</v>
      </c>
      <c r="AT31" s="40"/>
      <c r="AU31" s="40"/>
      <c r="AV31" s="40"/>
      <c r="AW31" s="40"/>
      <c r="AX31" s="40"/>
      <c r="AY31" s="40"/>
      <c r="AZ31" s="40"/>
      <c r="BA31" s="40"/>
      <c r="BB31" s="40"/>
      <c r="BC31" s="157">
        <v>29</v>
      </c>
      <c r="BD31" s="157"/>
      <c r="BE31" s="157">
        <v>4</v>
      </c>
      <c r="BF31" s="157"/>
      <c r="BG31" s="157">
        <v>0</v>
      </c>
      <c r="BH31" s="157"/>
      <c r="BI31" s="41">
        <v>6</v>
      </c>
      <c r="BJ31" s="39"/>
      <c r="BK31" s="155">
        <v>1</v>
      </c>
      <c r="BL31" s="155"/>
      <c r="BM31" s="155">
        <v>3</v>
      </c>
      <c r="BN31" s="155"/>
      <c r="BO31" s="156">
        <v>43</v>
      </c>
      <c r="BP31" s="156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</row>
    <row r="32" spans="1:85" ht="10.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35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</row>
    <row r="33" spans="1:85" ht="22.5" customHeight="1">
      <c r="A33" s="44"/>
      <c r="B33" s="44"/>
      <c r="C33" s="44"/>
      <c r="D33" s="150" t="s">
        <v>48</v>
      </c>
      <c r="E33" s="150"/>
      <c r="F33" s="159" t="s">
        <v>34</v>
      </c>
      <c r="G33" s="159"/>
      <c r="H33" s="159"/>
      <c r="I33" s="159"/>
      <c r="J33" s="159"/>
      <c r="K33" s="159"/>
      <c r="L33" s="150" t="s">
        <v>49</v>
      </c>
      <c r="M33" s="150"/>
      <c r="N33" s="159" t="s">
        <v>50</v>
      </c>
      <c r="O33" s="159"/>
      <c r="P33" s="159"/>
      <c r="Q33" s="159"/>
      <c r="R33" s="159"/>
      <c r="S33" s="159"/>
      <c r="T33" s="150" t="s">
        <v>51</v>
      </c>
      <c r="U33" s="150"/>
      <c r="V33" s="159" t="s">
        <v>36</v>
      </c>
      <c r="W33" s="159"/>
      <c r="X33" s="159"/>
      <c r="Y33" s="159"/>
      <c r="Z33" s="159"/>
      <c r="AA33" s="159"/>
      <c r="AB33" s="150" t="s">
        <v>52</v>
      </c>
      <c r="AC33" s="150"/>
      <c r="AD33" s="159" t="s">
        <v>37</v>
      </c>
      <c r="AE33" s="159"/>
      <c r="AF33" s="159"/>
      <c r="AG33" s="159"/>
      <c r="AH33" s="159"/>
      <c r="AI33" s="159"/>
      <c r="AJ33" s="150" t="s">
        <v>53</v>
      </c>
      <c r="AK33" s="150"/>
      <c r="AL33" s="159" t="s">
        <v>54</v>
      </c>
      <c r="AM33" s="159"/>
      <c r="AN33" s="159"/>
      <c r="AO33" s="159"/>
      <c r="AP33" s="159"/>
      <c r="AQ33" s="159"/>
      <c r="AR33" s="160" t="s">
        <v>55</v>
      </c>
      <c r="AS33" s="160"/>
      <c r="AT33" s="159" t="s">
        <v>39</v>
      </c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60" t="s">
        <v>56</v>
      </c>
      <c r="BF33" s="160"/>
      <c r="BG33" s="159" t="s">
        <v>40</v>
      </c>
      <c r="BH33" s="159"/>
      <c r="BI33" s="159"/>
      <c r="BJ33" s="159"/>
      <c r="BK33" s="159"/>
      <c r="BL33" s="159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</row>
    <row r="34" spans="1:85" ht="6.75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</row>
    <row r="35" spans="1:85" ht="15" customHeight="1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</row>
    <row r="36" spans="1:85" ht="17.25" customHeight="1">
      <c r="A36" s="47"/>
      <c r="B36" s="47"/>
      <c r="C36" s="47"/>
      <c r="D36" s="47"/>
      <c r="E36" s="47"/>
      <c r="F36" s="48"/>
      <c r="G36" s="146" t="s">
        <v>57</v>
      </c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49"/>
      <c r="BN36" s="49"/>
      <c r="BO36" s="35"/>
      <c r="BP36" s="35"/>
      <c r="BQ36" s="35"/>
      <c r="BR36" s="35"/>
      <c r="BS36" s="35"/>
      <c r="BT36" s="3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</row>
    <row r="37" spans="1:85" ht="17.25" customHeight="1">
      <c r="A37" s="50"/>
      <c r="B37" s="47"/>
      <c r="C37" s="47"/>
      <c r="D37" s="47"/>
      <c r="E37" s="47"/>
      <c r="F37" s="47"/>
      <c r="G37" s="162" t="s">
        <v>58</v>
      </c>
      <c r="H37" s="162"/>
      <c r="I37" s="163" t="s">
        <v>59</v>
      </c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46" t="s">
        <v>60</v>
      </c>
      <c r="V37" s="146"/>
      <c r="W37" s="146"/>
      <c r="X37" s="146"/>
      <c r="Y37" s="146"/>
      <c r="Z37" s="146"/>
      <c r="AA37" s="146"/>
      <c r="AB37" s="146"/>
      <c r="AC37" s="146"/>
      <c r="AD37" s="146"/>
      <c r="AE37" s="164" t="s">
        <v>61</v>
      </c>
      <c r="AF37" s="164"/>
      <c r="AG37" s="164" t="s">
        <v>62</v>
      </c>
      <c r="AH37" s="164"/>
      <c r="AI37" s="165" t="s">
        <v>63</v>
      </c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6" t="s">
        <v>64</v>
      </c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49"/>
      <c r="BN37" s="49"/>
      <c r="BO37" s="35"/>
      <c r="BP37" s="35"/>
      <c r="BQ37" s="35"/>
      <c r="BR37" s="35"/>
      <c r="BS37" s="35"/>
      <c r="BT37" s="3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</row>
    <row r="38" spans="1:85" ht="12" customHeight="1">
      <c r="A38" s="15"/>
      <c r="B38" s="15"/>
      <c r="C38" s="15"/>
      <c r="D38" s="15"/>
      <c r="E38" s="15"/>
      <c r="F38" s="15"/>
      <c r="G38" s="162"/>
      <c r="H38" s="162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64"/>
      <c r="AF38" s="164"/>
      <c r="AG38" s="164"/>
      <c r="AH38" s="164"/>
      <c r="AI38" s="160" t="s">
        <v>65</v>
      </c>
      <c r="AJ38" s="160"/>
      <c r="AK38" s="160"/>
      <c r="AL38" s="160"/>
      <c r="AM38" s="160"/>
      <c r="AN38" s="160"/>
      <c r="AO38" s="160"/>
      <c r="AP38" s="160"/>
      <c r="AQ38" s="160"/>
      <c r="AR38" s="160"/>
      <c r="AS38" s="160" t="s">
        <v>66</v>
      </c>
      <c r="AT38" s="160"/>
      <c r="AU38" s="164" t="s">
        <v>67</v>
      </c>
      <c r="AV38" s="164"/>
      <c r="AW38" s="160" t="s">
        <v>68</v>
      </c>
      <c r="AX38" s="160"/>
      <c r="AY38" s="160"/>
      <c r="AZ38" s="160"/>
      <c r="BA38" s="160" t="s">
        <v>69</v>
      </c>
      <c r="BB38" s="160"/>
      <c r="BC38" s="160"/>
      <c r="BD38" s="160"/>
      <c r="BE38" s="160" t="s">
        <v>70</v>
      </c>
      <c r="BF38" s="160"/>
      <c r="BG38" s="160"/>
      <c r="BH38" s="160"/>
      <c r="BI38" s="160" t="s">
        <v>71</v>
      </c>
      <c r="BJ38" s="160"/>
      <c r="BK38" s="160"/>
      <c r="BL38" s="160"/>
      <c r="BM38" s="53"/>
      <c r="BN38" s="53"/>
      <c r="BO38" s="53"/>
      <c r="BP38" s="53"/>
      <c r="BQ38" s="53"/>
      <c r="BR38" s="53"/>
      <c r="BS38" s="53"/>
      <c r="BT38" s="53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</row>
    <row r="39" spans="1:85" ht="12" customHeight="1">
      <c r="A39" s="15"/>
      <c r="B39" s="15"/>
      <c r="C39" s="15"/>
      <c r="D39" s="15"/>
      <c r="E39" s="15"/>
      <c r="F39" s="15"/>
      <c r="G39" s="162"/>
      <c r="H39" s="162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64"/>
      <c r="AF39" s="164"/>
      <c r="AG39" s="164"/>
      <c r="AH39" s="164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4"/>
      <c r="AV39" s="164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53"/>
      <c r="BN39" s="53"/>
      <c r="BO39" s="53"/>
      <c r="BP39" s="53"/>
      <c r="BQ39" s="53"/>
      <c r="BR39" s="53"/>
      <c r="BS39" s="53"/>
      <c r="BT39" s="53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</row>
    <row r="40" spans="1:85" ht="12" customHeight="1">
      <c r="A40" s="15"/>
      <c r="B40" s="15"/>
      <c r="C40" s="15"/>
      <c r="D40" s="15"/>
      <c r="E40" s="15"/>
      <c r="F40" s="15"/>
      <c r="G40" s="162"/>
      <c r="H40" s="162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4" t="s">
        <v>72</v>
      </c>
      <c r="V40" s="164"/>
      <c r="W40" s="164"/>
      <c r="X40" s="164" t="s">
        <v>73</v>
      </c>
      <c r="Y40" s="164"/>
      <c r="Z40" s="164"/>
      <c r="AA40" s="167" t="s">
        <v>74</v>
      </c>
      <c r="AB40" s="164" t="s">
        <v>75</v>
      </c>
      <c r="AC40" s="168" t="s">
        <v>76</v>
      </c>
      <c r="AD40" s="168"/>
      <c r="AE40" s="164"/>
      <c r="AF40" s="164"/>
      <c r="AG40" s="164"/>
      <c r="AH40" s="164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4"/>
      <c r="AV40" s="164"/>
      <c r="AW40" s="160" t="s">
        <v>77</v>
      </c>
      <c r="AX40" s="160"/>
      <c r="AY40" s="160" t="s">
        <v>78</v>
      </c>
      <c r="AZ40" s="160"/>
      <c r="BA40" s="160" t="s">
        <v>79</v>
      </c>
      <c r="BB40" s="160"/>
      <c r="BC40" s="160" t="s">
        <v>80</v>
      </c>
      <c r="BD40" s="160"/>
      <c r="BE40" s="160" t="s">
        <v>81</v>
      </c>
      <c r="BF40" s="160"/>
      <c r="BG40" s="160" t="s">
        <v>82</v>
      </c>
      <c r="BH40" s="160"/>
      <c r="BI40" s="160" t="s">
        <v>83</v>
      </c>
      <c r="BJ40" s="160"/>
      <c r="BK40" s="160" t="s">
        <v>84</v>
      </c>
      <c r="BL40" s="160"/>
      <c r="BM40" s="54"/>
      <c r="BN40" s="54"/>
      <c r="BO40" s="54"/>
      <c r="BP40" s="54"/>
      <c r="BQ40" s="54"/>
      <c r="BR40" s="54"/>
      <c r="BS40" s="54"/>
      <c r="BT40" s="54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</row>
    <row r="41" spans="1:85" ht="12" customHeight="1">
      <c r="A41" s="15"/>
      <c r="B41" s="15"/>
      <c r="C41" s="15"/>
      <c r="D41" s="15"/>
      <c r="E41" s="15"/>
      <c r="F41" s="15"/>
      <c r="G41" s="162"/>
      <c r="H41" s="162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4"/>
      <c r="V41" s="164"/>
      <c r="W41" s="164"/>
      <c r="X41" s="164"/>
      <c r="Y41" s="164"/>
      <c r="Z41" s="164"/>
      <c r="AA41" s="167"/>
      <c r="AB41" s="167"/>
      <c r="AC41" s="168"/>
      <c r="AD41" s="168"/>
      <c r="AE41" s="164"/>
      <c r="AF41" s="164"/>
      <c r="AG41" s="164"/>
      <c r="AH41" s="164"/>
      <c r="AI41" s="169" t="s">
        <v>85</v>
      </c>
      <c r="AJ41" s="169"/>
      <c r="AK41" s="169" t="s">
        <v>86</v>
      </c>
      <c r="AL41" s="169"/>
      <c r="AM41" s="169" t="s">
        <v>87</v>
      </c>
      <c r="AN41" s="169"/>
      <c r="AO41" s="169" t="s">
        <v>88</v>
      </c>
      <c r="AP41" s="169"/>
      <c r="AQ41" s="169" t="s">
        <v>89</v>
      </c>
      <c r="AR41" s="169"/>
      <c r="AS41" s="164" t="s">
        <v>90</v>
      </c>
      <c r="AT41" s="164"/>
      <c r="AU41" s="164"/>
      <c r="AV41" s="164"/>
      <c r="AW41" s="160" t="s">
        <v>91</v>
      </c>
      <c r="AX41" s="160"/>
      <c r="AY41" s="160" t="s">
        <v>92</v>
      </c>
      <c r="AZ41" s="160"/>
      <c r="BA41" s="160" t="s">
        <v>91</v>
      </c>
      <c r="BB41" s="160"/>
      <c r="BC41" s="160" t="s">
        <v>92</v>
      </c>
      <c r="BD41" s="160"/>
      <c r="BE41" s="160" t="s">
        <v>91</v>
      </c>
      <c r="BF41" s="160"/>
      <c r="BG41" s="160" t="s">
        <v>93</v>
      </c>
      <c r="BH41" s="160"/>
      <c r="BI41" s="160" t="s">
        <v>94</v>
      </c>
      <c r="BJ41" s="160"/>
      <c r="BK41" s="160" t="s">
        <v>95</v>
      </c>
      <c r="BL41" s="160"/>
      <c r="BM41" s="54"/>
      <c r="BN41" s="54"/>
      <c r="BO41" s="54"/>
      <c r="BP41" s="54"/>
      <c r="BQ41" s="54"/>
      <c r="BR41" s="54"/>
      <c r="BS41" s="54"/>
      <c r="BT41" s="54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</row>
    <row r="42" spans="1:85" ht="12" customHeight="1">
      <c r="A42" s="15"/>
      <c r="B42" s="15"/>
      <c r="C42" s="15"/>
      <c r="D42" s="15"/>
      <c r="E42" s="15"/>
      <c r="F42" s="15"/>
      <c r="G42" s="162"/>
      <c r="H42" s="162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4"/>
      <c r="V42" s="164"/>
      <c r="W42" s="164"/>
      <c r="X42" s="164"/>
      <c r="Y42" s="164"/>
      <c r="Z42" s="164"/>
      <c r="AA42" s="167"/>
      <c r="AB42" s="167"/>
      <c r="AC42" s="168"/>
      <c r="AD42" s="168"/>
      <c r="AE42" s="164"/>
      <c r="AF42" s="164"/>
      <c r="AG42" s="164"/>
      <c r="AH42" s="164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4"/>
      <c r="AT42" s="164"/>
      <c r="AU42" s="164"/>
      <c r="AV42" s="164"/>
      <c r="AW42" s="164" t="s">
        <v>96</v>
      </c>
      <c r="AX42" s="164"/>
      <c r="AY42" s="164" t="s">
        <v>96</v>
      </c>
      <c r="AZ42" s="164"/>
      <c r="BA42" s="164" t="s">
        <v>96</v>
      </c>
      <c r="BB42" s="164"/>
      <c r="BC42" s="164" t="s">
        <v>96</v>
      </c>
      <c r="BD42" s="164"/>
      <c r="BE42" s="164" t="s">
        <v>96</v>
      </c>
      <c r="BF42" s="164"/>
      <c r="BG42" s="164" t="s">
        <v>96</v>
      </c>
      <c r="BH42" s="164"/>
      <c r="BI42" s="164" t="s">
        <v>96</v>
      </c>
      <c r="BJ42" s="164"/>
      <c r="BK42" s="164" t="s">
        <v>96</v>
      </c>
      <c r="BL42" s="164"/>
      <c r="BM42" s="54"/>
      <c r="BN42" s="54"/>
      <c r="BO42" s="54"/>
      <c r="BP42" s="54"/>
      <c r="BQ42" s="54"/>
      <c r="BR42" s="54"/>
      <c r="BS42" s="54"/>
      <c r="BT42" s="54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</row>
    <row r="43" spans="1:85" ht="12" customHeight="1">
      <c r="A43" s="15"/>
      <c r="B43" s="15"/>
      <c r="C43" s="15"/>
      <c r="D43" s="15"/>
      <c r="E43" s="15"/>
      <c r="F43" s="15"/>
      <c r="G43" s="162"/>
      <c r="H43" s="162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4"/>
      <c r="V43" s="164"/>
      <c r="W43" s="164"/>
      <c r="X43" s="164"/>
      <c r="Y43" s="164"/>
      <c r="Z43" s="164"/>
      <c r="AA43" s="167"/>
      <c r="AB43" s="167"/>
      <c r="AC43" s="168"/>
      <c r="AD43" s="168"/>
      <c r="AE43" s="164"/>
      <c r="AF43" s="164"/>
      <c r="AG43" s="164"/>
      <c r="AH43" s="164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54"/>
      <c r="BN43" s="54"/>
      <c r="BO43" s="54"/>
      <c r="BP43" s="54"/>
      <c r="BQ43" s="54"/>
      <c r="BR43" s="54"/>
      <c r="BS43" s="54"/>
      <c r="BT43" s="54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</row>
    <row r="44" spans="1:85" ht="12" customHeight="1">
      <c r="A44" s="15"/>
      <c r="B44" s="15"/>
      <c r="C44" s="15"/>
      <c r="D44" s="15"/>
      <c r="E44" s="15"/>
      <c r="F44" s="15"/>
      <c r="G44" s="162"/>
      <c r="H44" s="162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4"/>
      <c r="V44" s="164"/>
      <c r="W44" s="164"/>
      <c r="X44" s="164"/>
      <c r="Y44" s="164"/>
      <c r="Z44" s="164"/>
      <c r="AA44" s="167"/>
      <c r="AB44" s="167"/>
      <c r="AC44" s="168"/>
      <c r="AD44" s="168"/>
      <c r="AE44" s="164"/>
      <c r="AF44" s="164"/>
      <c r="AG44" s="164"/>
      <c r="AH44" s="164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54"/>
      <c r="BN44" s="54"/>
      <c r="BO44" s="54"/>
      <c r="BP44" s="54"/>
      <c r="BQ44" s="54"/>
      <c r="BR44" s="54"/>
      <c r="BS44" s="54"/>
      <c r="BT44" s="54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</row>
    <row r="45" spans="1:85" ht="12" customHeight="1">
      <c r="A45" s="15"/>
      <c r="B45" s="15"/>
      <c r="C45" s="15"/>
      <c r="D45" s="15"/>
      <c r="E45" s="15"/>
      <c r="F45" s="15"/>
      <c r="G45" s="162"/>
      <c r="H45" s="162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4"/>
      <c r="V45" s="164"/>
      <c r="W45" s="164"/>
      <c r="X45" s="164"/>
      <c r="Y45" s="164"/>
      <c r="Z45" s="164"/>
      <c r="AA45" s="167"/>
      <c r="AB45" s="167"/>
      <c r="AC45" s="168"/>
      <c r="AD45" s="168"/>
      <c r="AE45" s="164"/>
      <c r="AF45" s="164"/>
      <c r="AG45" s="164"/>
      <c r="AH45" s="164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54"/>
      <c r="BN45" s="54"/>
      <c r="BO45" s="54"/>
      <c r="BP45" s="54"/>
      <c r="BQ45" s="54"/>
      <c r="BR45" s="54"/>
      <c r="BS45" s="54"/>
      <c r="BT45" s="54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</row>
    <row r="46" spans="1:85" ht="12" customHeight="1">
      <c r="A46" s="15"/>
      <c r="B46" s="15"/>
      <c r="C46" s="15"/>
      <c r="D46" s="15"/>
      <c r="E46" s="15"/>
      <c r="F46" s="15"/>
      <c r="G46" s="162"/>
      <c r="H46" s="162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4"/>
      <c r="V46" s="164"/>
      <c r="W46" s="164"/>
      <c r="X46" s="164"/>
      <c r="Y46" s="164"/>
      <c r="Z46" s="164"/>
      <c r="AA46" s="167"/>
      <c r="AB46" s="167"/>
      <c r="AC46" s="168"/>
      <c r="AD46" s="168"/>
      <c r="AE46" s="164"/>
      <c r="AF46" s="164"/>
      <c r="AG46" s="164"/>
      <c r="AH46" s="164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54"/>
      <c r="BN46" s="54"/>
      <c r="BO46" s="54"/>
      <c r="BP46" s="54"/>
      <c r="BQ46" s="54"/>
      <c r="BR46" s="54"/>
      <c r="BS46" s="54"/>
      <c r="BT46" s="54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</row>
    <row r="47" spans="1:85" ht="28.5" customHeight="1">
      <c r="A47" s="15"/>
      <c r="B47" s="15"/>
      <c r="C47" s="15"/>
      <c r="D47" s="15"/>
      <c r="E47" s="15"/>
      <c r="F47" s="15"/>
      <c r="G47" s="162"/>
      <c r="H47" s="162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4"/>
      <c r="V47" s="164"/>
      <c r="W47" s="164"/>
      <c r="X47" s="164"/>
      <c r="Y47" s="164"/>
      <c r="Z47" s="164"/>
      <c r="AA47" s="167"/>
      <c r="AB47" s="167"/>
      <c r="AC47" s="168"/>
      <c r="AD47" s="168"/>
      <c r="AE47" s="164"/>
      <c r="AF47" s="164"/>
      <c r="AG47" s="164"/>
      <c r="AH47" s="164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4"/>
      <c r="AT47" s="164"/>
      <c r="AU47" s="164"/>
      <c r="AV47" s="164"/>
      <c r="AW47" s="55" t="s">
        <v>97</v>
      </c>
      <c r="AX47" s="45" t="s">
        <v>98</v>
      </c>
      <c r="AY47" s="55" t="s">
        <v>97</v>
      </c>
      <c r="AZ47" s="45" t="s">
        <v>98</v>
      </c>
      <c r="BA47" s="55" t="s">
        <v>97</v>
      </c>
      <c r="BB47" s="45" t="s">
        <v>98</v>
      </c>
      <c r="BC47" s="55" t="s">
        <v>97</v>
      </c>
      <c r="BD47" s="45" t="s">
        <v>98</v>
      </c>
      <c r="BE47" s="55" t="s">
        <v>97</v>
      </c>
      <c r="BF47" s="45" t="s">
        <v>98</v>
      </c>
      <c r="BG47" s="55" t="s">
        <v>97</v>
      </c>
      <c r="BH47" s="45" t="s">
        <v>98</v>
      </c>
      <c r="BI47" s="55" t="s">
        <v>97</v>
      </c>
      <c r="BJ47" s="45" t="s">
        <v>98</v>
      </c>
      <c r="BK47" s="55" t="s">
        <v>97</v>
      </c>
      <c r="BL47" s="45" t="s">
        <v>98</v>
      </c>
      <c r="BM47" s="54"/>
      <c r="BN47" s="54"/>
      <c r="BO47" s="54"/>
      <c r="BP47" s="54"/>
      <c r="BQ47" s="54"/>
      <c r="BR47" s="54"/>
      <c r="BS47" s="54"/>
      <c r="BT47" s="54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</row>
    <row r="48" spans="1:85" ht="12" customHeight="1">
      <c r="A48" s="15"/>
      <c r="B48" s="15"/>
      <c r="C48" s="15"/>
      <c r="D48" s="15"/>
      <c r="E48" s="15"/>
      <c r="F48" s="15"/>
      <c r="G48" s="170">
        <v>1</v>
      </c>
      <c r="H48" s="170"/>
      <c r="I48" s="171">
        <v>2</v>
      </c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>
        <v>3</v>
      </c>
      <c r="V48" s="171"/>
      <c r="W48" s="171"/>
      <c r="X48" s="171">
        <v>4</v>
      </c>
      <c r="Y48" s="171"/>
      <c r="Z48" s="171"/>
      <c r="AA48" s="56">
        <v>5</v>
      </c>
      <c r="AB48" s="57">
        <v>6</v>
      </c>
      <c r="AC48" s="171">
        <v>7</v>
      </c>
      <c r="AD48" s="171"/>
      <c r="AE48" s="171">
        <v>8</v>
      </c>
      <c r="AF48" s="171"/>
      <c r="AG48" s="171">
        <v>9</v>
      </c>
      <c r="AH48" s="171"/>
      <c r="AI48" s="172">
        <v>10</v>
      </c>
      <c r="AJ48" s="172"/>
      <c r="AK48" s="172">
        <v>11</v>
      </c>
      <c r="AL48" s="172"/>
      <c r="AM48" s="171">
        <v>12</v>
      </c>
      <c r="AN48" s="171"/>
      <c r="AO48" s="171">
        <v>13</v>
      </c>
      <c r="AP48" s="171"/>
      <c r="AQ48" s="171">
        <v>14</v>
      </c>
      <c r="AR48" s="171"/>
      <c r="AS48" s="171">
        <v>15</v>
      </c>
      <c r="AT48" s="171"/>
      <c r="AU48" s="171">
        <v>16</v>
      </c>
      <c r="AV48" s="171"/>
      <c r="AW48" s="58">
        <v>17</v>
      </c>
      <c r="AX48" s="58">
        <v>18</v>
      </c>
      <c r="AY48" s="58">
        <v>19</v>
      </c>
      <c r="AZ48" s="58">
        <v>20</v>
      </c>
      <c r="BA48" s="58">
        <v>21</v>
      </c>
      <c r="BB48" s="58">
        <v>22</v>
      </c>
      <c r="BC48" s="58">
        <v>23</v>
      </c>
      <c r="BD48" s="59">
        <v>24</v>
      </c>
      <c r="BE48" s="58">
        <v>25</v>
      </c>
      <c r="BF48" s="58">
        <v>26</v>
      </c>
      <c r="BG48" s="58">
        <v>27</v>
      </c>
      <c r="BH48" s="58">
        <v>28</v>
      </c>
      <c r="BI48" s="58">
        <v>29</v>
      </c>
      <c r="BJ48" s="58">
        <v>30</v>
      </c>
      <c r="BK48" s="58">
        <v>31</v>
      </c>
      <c r="BL48" s="56">
        <v>32</v>
      </c>
      <c r="BM48" s="35"/>
      <c r="BN48" s="35"/>
      <c r="BO48" s="35"/>
      <c r="BP48" s="35"/>
      <c r="BQ48" s="35"/>
      <c r="BR48" s="35"/>
      <c r="BS48" s="35"/>
      <c r="BT48" s="3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</row>
    <row r="49" spans="1:85" ht="19.5" customHeight="1">
      <c r="A49" s="15"/>
      <c r="B49" s="15"/>
      <c r="C49" s="15"/>
      <c r="D49" s="15"/>
      <c r="E49" s="15"/>
      <c r="F49" s="15"/>
      <c r="G49" s="173" t="s">
        <v>99</v>
      </c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4"/>
      <c r="BN49" s="174"/>
      <c r="BO49" s="174"/>
      <c r="BP49" s="174"/>
      <c r="BQ49" s="174"/>
      <c r="BR49" s="174"/>
      <c r="BS49" s="174"/>
      <c r="BT49" s="174"/>
      <c r="BU49" s="174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</row>
    <row r="50" spans="1:85" s="62" customFormat="1" ht="21" customHeight="1">
      <c r="A50" s="60"/>
      <c r="B50" s="60"/>
      <c r="C50" s="60"/>
      <c r="D50" s="60"/>
      <c r="E50" s="60"/>
      <c r="F50" s="60"/>
      <c r="G50" s="175">
        <v>1</v>
      </c>
      <c r="H50" s="175"/>
      <c r="I50" s="176" t="s">
        <v>100</v>
      </c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5"/>
      <c r="V50" s="175"/>
      <c r="W50" s="175"/>
      <c r="X50" s="175">
        <v>2</v>
      </c>
      <c r="Y50" s="175"/>
      <c r="Z50" s="175"/>
      <c r="AA50" s="175"/>
      <c r="AB50" s="175"/>
      <c r="AC50" s="175"/>
      <c r="AD50" s="175"/>
      <c r="AE50" s="175">
        <f>30*AG50</f>
        <v>90</v>
      </c>
      <c r="AF50" s="175"/>
      <c r="AG50" s="175">
        <v>3</v>
      </c>
      <c r="AH50" s="175"/>
      <c r="AI50" s="177">
        <f>AK50+AM50</f>
        <v>52</v>
      </c>
      <c r="AJ50" s="177"/>
      <c r="AK50" s="177">
        <v>28</v>
      </c>
      <c r="AL50" s="177"/>
      <c r="AM50" s="177">
        <v>24</v>
      </c>
      <c r="AN50" s="177"/>
      <c r="AO50" s="175"/>
      <c r="AP50" s="175"/>
      <c r="AQ50" s="178"/>
      <c r="AR50" s="178"/>
      <c r="AS50" s="178">
        <v>6</v>
      </c>
      <c r="AT50" s="178"/>
      <c r="AU50" s="179">
        <v>32</v>
      </c>
      <c r="AV50" s="179"/>
      <c r="AW50" s="180"/>
      <c r="AX50" s="180"/>
      <c r="AY50" s="181">
        <v>3</v>
      </c>
      <c r="AZ50" s="181"/>
      <c r="BA50" s="180"/>
      <c r="BB50" s="180"/>
      <c r="BC50" s="181"/>
      <c r="BD50" s="181"/>
      <c r="BE50" s="180"/>
      <c r="BF50" s="180"/>
      <c r="BG50" s="181"/>
      <c r="BH50" s="181"/>
      <c r="BI50" s="180"/>
      <c r="BJ50" s="180"/>
      <c r="BK50" s="181"/>
      <c r="BL50" s="181"/>
      <c r="BM50" s="174"/>
      <c r="BN50" s="174"/>
      <c r="BO50" s="174"/>
      <c r="BP50" s="174"/>
      <c r="BQ50" s="174"/>
      <c r="BR50" s="174"/>
      <c r="BS50" s="174"/>
      <c r="BT50" s="174"/>
      <c r="BU50" s="174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</row>
    <row r="51" spans="1:85" s="62" customFormat="1" ht="17.649999999999999" customHeight="1">
      <c r="A51" s="60"/>
      <c r="B51" s="60"/>
      <c r="D51" s="60"/>
      <c r="E51" s="60"/>
      <c r="F51" s="60"/>
      <c r="G51" s="175"/>
      <c r="H51" s="175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7"/>
      <c r="AJ51" s="177"/>
      <c r="AK51" s="177"/>
      <c r="AL51" s="177"/>
      <c r="AM51" s="177"/>
      <c r="AN51" s="177"/>
      <c r="AO51" s="175"/>
      <c r="AP51" s="175"/>
      <c r="AQ51" s="178"/>
      <c r="AR51" s="178"/>
      <c r="AS51" s="178"/>
      <c r="AT51" s="178"/>
      <c r="AU51" s="179"/>
      <c r="AV51" s="179"/>
      <c r="AW51" s="63"/>
      <c r="AX51" s="61"/>
      <c r="AY51" s="61">
        <v>28</v>
      </c>
      <c r="AZ51" s="64">
        <v>24</v>
      </c>
      <c r="BA51" s="63"/>
      <c r="BB51" s="61"/>
      <c r="BC51" s="61"/>
      <c r="BD51" s="64"/>
      <c r="BE51" s="63"/>
      <c r="BF51" s="61"/>
      <c r="BG51" s="61"/>
      <c r="BH51" s="64"/>
      <c r="BI51" s="63"/>
      <c r="BJ51" s="61"/>
      <c r="BK51" s="61"/>
      <c r="BL51" s="64"/>
      <c r="BM51" s="174"/>
      <c r="BN51" s="174"/>
      <c r="BO51" s="174"/>
      <c r="BP51" s="174"/>
      <c r="BQ51" s="174"/>
      <c r="BR51" s="174"/>
      <c r="BS51" s="174"/>
      <c r="BT51" s="174"/>
      <c r="BU51" s="174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</row>
    <row r="52" spans="1:85" s="62" customFormat="1" ht="13.5" customHeight="1">
      <c r="A52" s="60"/>
      <c r="B52" s="60"/>
      <c r="D52" s="60"/>
      <c r="E52" s="60"/>
      <c r="F52" s="60"/>
      <c r="G52" s="175">
        <v>2</v>
      </c>
      <c r="H52" s="175"/>
      <c r="I52" s="176" t="s">
        <v>101</v>
      </c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5">
        <v>1</v>
      </c>
      <c r="V52" s="175"/>
      <c r="W52" s="175"/>
      <c r="X52" s="175"/>
      <c r="Y52" s="175"/>
      <c r="Z52" s="175"/>
      <c r="AA52" s="175"/>
      <c r="AB52" s="175"/>
      <c r="AC52" s="175"/>
      <c r="AD52" s="175"/>
      <c r="AE52" s="175">
        <f>30*AG52</f>
        <v>120</v>
      </c>
      <c r="AF52" s="175"/>
      <c r="AG52" s="175">
        <v>4</v>
      </c>
      <c r="AH52" s="175"/>
      <c r="AI52" s="177">
        <v>42</v>
      </c>
      <c r="AJ52" s="177"/>
      <c r="AK52" s="177"/>
      <c r="AL52" s="177"/>
      <c r="AM52" s="177">
        <v>42</v>
      </c>
      <c r="AN52" s="177"/>
      <c r="AO52" s="175"/>
      <c r="AP52" s="175"/>
      <c r="AQ52" s="178"/>
      <c r="AR52" s="178"/>
      <c r="AS52" s="178">
        <v>8</v>
      </c>
      <c r="AT52" s="178"/>
      <c r="AU52" s="179">
        <f>AE52-AI52-AS52</f>
        <v>70</v>
      </c>
      <c r="AV52" s="179"/>
      <c r="AW52" s="182">
        <v>2.5</v>
      </c>
      <c r="AX52" s="182"/>
      <c r="AY52" s="183"/>
      <c r="AZ52" s="183"/>
      <c r="BA52" s="182"/>
      <c r="BB52" s="182"/>
      <c r="BC52" s="183"/>
      <c r="BD52" s="183"/>
      <c r="BE52" s="182"/>
      <c r="BF52" s="182"/>
      <c r="BG52" s="183"/>
      <c r="BH52" s="183"/>
      <c r="BI52" s="182"/>
      <c r="BJ52" s="182"/>
      <c r="BK52" s="183"/>
      <c r="BL52" s="183"/>
      <c r="BM52" s="174"/>
      <c r="BN52" s="174"/>
      <c r="BO52" s="174"/>
      <c r="BP52" s="174"/>
      <c r="BQ52" s="174"/>
      <c r="BR52" s="174"/>
      <c r="BS52" s="174"/>
      <c r="BT52" s="174"/>
      <c r="BU52" s="174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</row>
    <row r="53" spans="1:85" s="62" customFormat="1" ht="12.95" customHeight="1">
      <c r="A53" s="60"/>
      <c r="B53" s="60"/>
      <c r="D53" s="60"/>
      <c r="E53" s="60"/>
      <c r="F53" s="60"/>
      <c r="G53" s="175"/>
      <c r="H53" s="175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7"/>
      <c r="AJ53" s="177"/>
      <c r="AK53" s="177"/>
      <c r="AL53" s="177"/>
      <c r="AM53" s="177"/>
      <c r="AN53" s="177"/>
      <c r="AO53" s="175"/>
      <c r="AP53" s="175"/>
      <c r="AQ53" s="178"/>
      <c r="AR53" s="178"/>
      <c r="AS53" s="178"/>
      <c r="AT53" s="178"/>
      <c r="AU53" s="179"/>
      <c r="AV53" s="179"/>
      <c r="AW53" s="63"/>
      <c r="AX53" s="61">
        <v>42</v>
      </c>
      <c r="AY53" s="61"/>
      <c r="AZ53" s="64"/>
      <c r="BA53" s="63"/>
      <c r="BB53" s="61"/>
      <c r="BC53" s="61"/>
      <c r="BD53" s="64"/>
      <c r="BE53" s="63"/>
      <c r="BF53" s="61"/>
      <c r="BG53" s="61"/>
      <c r="BH53" s="64"/>
      <c r="BI53" s="63"/>
      <c r="BJ53" s="61"/>
      <c r="BK53" s="61"/>
      <c r="BL53" s="64"/>
      <c r="BM53" s="174"/>
      <c r="BN53" s="174"/>
      <c r="BO53" s="174"/>
      <c r="BP53" s="174"/>
      <c r="BQ53" s="174"/>
      <c r="BR53" s="174"/>
      <c r="BS53" s="174"/>
      <c r="BT53" s="174"/>
      <c r="BU53" s="174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</row>
    <row r="54" spans="1:85" s="62" customFormat="1" ht="15" customHeight="1">
      <c r="A54" s="60"/>
      <c r="B54" s="60"/>
      <c r="D54" s="60"/>
      <c r="E54" s="60"/>
      <c r="F54" s="60"/>
      <c r="G54" s="175">
        <v>3</v>
      </c>
      <c r="H54" s="175"/>
      <c r="I54" s="176" t="s">
        <v>102</v>
      </c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5">
        <v>4.8</v>
      </c>
      <c r="V54" s="175"/>
      <c r="W54" s="175"/>
      <c r="X54" s="175">
        <v>2.6</v>
      </c>
      <c r="Y54" s="175"/>
      <c r="Z54" s="175"/>
      <c r="AA54" s="175"/>
      <c r="AB54" s="175"/>
      <c r="AC54" s="175"/>
      <c r="AD54" s="175"/>
      <c r="AE54" s="175">
        <f>30*AG54</f>
        <v>360</v>
      </c>
      <c r="AF54" s="175"/>
      <c r="AG54" s="175">
        <v>12</v>
      </c>
      <c r="AH54" s="175"/>
      <c r="AI54" s="177">
        <v>280</v>
      </c>
      <c r="AJ54" s="177"/>
      <c r="AK54" s="177"/>
      <c r="AL54" s="177"/>
      <c r="AM54" s="177">
        <v>280</v>
      </c>
      <c r="AN54" s="177"/>
      <c r="AO54" s="175"/>
      <c r="AP54" s="175"/>
      <c r="AQ54" s="178"/>
      <c r="AR54" s="178"/>
      <c r="AS54" s="178">
        <f>AE54*0.06</f>
        <v>21.599999999999998</v>
      </c>
      <c r="AT54" s="178"/>
      <c r="AU54" s="179">
        <f>AE54-AI54-AS54</f>
        <v>58.400000000000006</v>
      </c>
      <c r="AV54" s="179"/>
      <c r="AW54" s="182">
        <v>2</v>
      </c>
      <c r="AX54" s="182"/>
      <c r="AY54" s="183">
        <v>2</v>
      </c>
      <c r="AZ54" s="183"/>
      <c r="BA54" s="182">
        <v>2</v>
      </c>
      <c r="BB54" s="182"/>
      <c r="BC54" s="183">
        <v>2</v>
      </c>
      <c r="BD54" s="183"/>
      <c r="BE54" s="182">
        <v>2</v>
      </c>
      <c r="BF54" s="182"/>
      <c r="BG54" s="183">
        <v>2</v>
      </c>
      <c r="BH54" s="183"/>
      <c r="BI54" s="182">
        <v>2</v>
      </c>
      <c r="BJ54" s="182"/>
      <c r="BK54" s="183">
        <v>3</v>
      </c>
      <c r="BL54" s="183"/>
      <c r="BM54" s="174"/>
      <c r="BN54" s="174"/>
      <c r="BO54" s="174"/>
      <c r="BP54" s="174"/>
      <c r="BQ54" s="174"/>
      <c r="BR54" s="174"/>
      <c r="BS54" s="174"/>
      <c r="BT54" s="174"/>
      <c r="BU54" s="174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</row>
    <row r="55" spans="1:85" s="62" customFormat="1" ht="15" customHeight="1">
      <c r="A55" s="60"/>
      <c r="B55" s="60"/>
      <c r="D55" s="65"/>
      <c r="E55" s="60"/>
      <c r="F55" s="60"/>
      <c r="G55" s="175"/>
      <c r="H55" s="175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7"/>
      <c r="AJ55" s="177"/>
      <c r="AK55" s="177"/>
      <c r="AL55" s="177"/>
      <c r="AM55" s="177"/>
      <c r="AN55" s="177"/>
      <c r="AO55" s="175"/>
      <c r="AP55" s="175"/>
      <c r="AQ55" s="178"/>
      <c r="AR55" s="178"/>
      <c r="AS55" s="178"/>
      <c r="AT55" s="178"/>
      <c r="AU55" s="179"/>
      <c r="AV55" s="179"/>
      <c r="AW55" s="63"/>
      <c r="AX55" s="61">
        <v>36</v>
      </c>
      <c r="AY55" s="61"/>
      <c r="AZ55" s="64">
        <v>34</v>
      </c>
      <c r="BA55" s="63"/>
      <c r="BB55" s="61">
        <v>36</v>
      </c>
      <c r="BC55" s="61"/>
      <c r="BD55" s="64">
        <v>34</v>
      </c>
      <c r="BE55" s="63"/>
      <c r="BF55" s="61">
        <v>36</v>
      </c>
      <c r="BG55" s="61"/>
      <c r="BH55" s="64">
        <v>34</v>
      </c>
      <c r="BI55" s="63"/>
      <c r="BJ55" s="61">
        <v>36</v>
      </c>
      <c r="BK55" s="61"/>
      <c r="BL55" s="64">
        <v>34</v>
      </c>
      <c r="BM55" s="174"/>
      <c r="BN55" s="174"/>
      <c r="BO55" s="174"/>
      <c r="BP55" s="174"/>
      <c r="BQ55" s="174"/>
      <c r="BR55" s="174"/>
      <c r="BS55" s="174"/>
      <c r="BT55" s="174"/>
      <c r="BU55" s="174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</row>
    <row r="56" spans="1:85" s="62" customFormat="1" ht="12.95" customHeight="1">
      <c r="A56" s="60"/>
      <c r="B56" s="60"/>
      <c r="D56" s="66"/>
      <c r="E56" s="60"/>
      <c r="F56" s="66"/>
      <c r="G56" s="175">
        <v>4</v>
      </c>
      <c r="H56" s="175"/>
      <c r="I56" s="176" t="s">
        <v>103</v>
      </c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5"/>
      <c r="V56" s="175"/>
      <c r="W56" s="175"/>
      <c r="X56" s="175">
        <v>2</v>
      </c>
      <c r="Y56" s="175"/>
      <c r="Z56" s="175"/>
      <c r="AA56" s="175"/>
      <c r="AB56" s="175"/>
      <c r="AC56" s="175"/>
      <c r="AD56" s="175"/>
      <c r="AE56" s="175">
        <f>30*AG56</f>
        <v>60</v>
      </c>
      <c r="AF56" s="175"/>
      <c r="AG56" s="175">
        <v>2</v>
      </c>
      <c r="AH56" s="175"/>
      <c r="AI56" s="177">
        <f>SUM(AK56:AR57)</f>
        <v>54</v>
      </c>
      <c r="AJ56" s="177"/>
      <c r="AK56" s="177"/>
      <c r="AL56" s="177"/>
      <c r="AM56" s="177">
        <v>54</v>
      </c>
      <c r="AN56" s="177"/>
      <c r="AO56" s="175"/>
      <c r="AP56" s="175"/>
      <c r="AQ56" s="178"/>
      <c r="AR56" s="178"/>
      <c r="AS56" s="178">
        <v>4</v>
      </c>
      <c r="AT56" s="178"/>
      <c r="AU56" s="179">
        <f>AE56-AI56-AS56</f>
        <v>2</v>
      </c>
      <c r="AV56" s="179"/>
      <c r="AW56" s="182">
        <v>1.5</v>
      </c>
      <c r="AX56" s="182"/>
      <c r="AY56" s="183">
        <v>1.5</v>
      </c>
      <c r="AZ56" s="183"/>
      <c r="BA56" s="182"/>
      <c r="BB56" s="182"/>
      <c r="BC56" s="183"/>
      <c r="BD56" s="183"/>
      <c r="BE56" s="182"/>
      <c r="BF56" s="182"/>
      <c r="BG56" s="183"/>
      <c r="BH56" s="183"/>
      <c r="BI56" s="182"/>
      <c r="BJ56" s="182"/>
      <c r="BK56" s="183"/>
      <c r="BL56" s="183"/>
      <c r="BM56" s="174"/>
      <c r="BN56" s="174"/>
      <c r="BO56" s="174"/>
      <c r="BP56" s="174"/>
      <c r="BQ56" s="174"/>
      <c r="BR56" s="174"/>
      <c r="BS56" s="174"/>
      <c r="BT56" s="174"/>
      <c r="BU56" s="174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</row>
    <row r="57" spans="1:85" s="62" customFormat="1" ht="10.5" customHeight="1">
      <c r="A57" s="60"/>
      <c r="B57" s="60"/>
      <c r="D57" s="66"/>
      <c r="E57" s="60"/>
      <c r="F57" s="66"/>
      <c r="G57" s="175"/>
      <c r="H57" s="175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7"/>
      <c r="AJ57" s="177"/>
      <c r="AK57" s="177"/>
      <c r="AL57" s="177"/>
      <c r="AM57" s="177"/>
      <c r="AN57" s="177"/>
      <c r="AO57" s="175"/>
      <c r="AP57" s="175"/>
      <c r="AQ57" s="178"/>
      <c r="AR57" s="178"/>
      <c r="AS57" s="178"/>
      <c r="AT57" s="178"/>
      <c r="AU57" s="179"/>
      <c r="AV57" s="179"/>
      <c r="AW57" s="63"/>
      <c r="AX57" s="61">
        <v>28</v>
      </c>
      <c r="AY57" s="61"/>
      <c r="AZ57" s="64">
        <v>26</v>
      </c>
      <c r="BA57" s="63"/>
      <c r="BB57" s="61"/>
      <c r="BC57" s="61"/>
      <c r="BD57" s="64"/>
      <c r="BE57" s="63"/>
      <c r="BF57" s="61"/>
      <c r="BG57" s="61"/>
      <c r="BH57" s="64"/>
      <c r="BI57" s="63"/>
      <c r="BJ57" s="61"/>
      <c r="BK57" s="61"/>
      <c r="BL57" s="64"/>
      <c r="BM57" s="174"/>
      <c r="BN57" s="174"/>
      <c r="BO57" s="174"/>
      <c r="BP57" s="174"/>
      <c r="BQ57" s="174"/>
      <c r="BR57" s="174"/>
      <c r="BS57" s="174"/>
      <c r="BT57" s="174"/>
      <c r="BU57" s="174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</row>
    <row r="58" spans="1:85" s="62" customFormat="1" ht="12.95" customHeight="1">
      <c r="A58" s="60"/>
      <c r="B58" s="60"/>
      <c r="C58" s="60"/>
      <c r="D58" s="66"/>
      <c r="E58" s="66"/>
      <c r="F58" s="66"/>
      <c r="G58" s="175">
        <v>5</v>
      </c>
      <c r="H58" s="175"/>
      <c r="I58" s="176" t="s">
        <v>104</v>
      </c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5"/>
      <c r="V58" s="175"/>
      <c r="W58" s="175"/>
      <c r="X58" s="175">
        <v>4</v>
      </c>
      <c r="Y58" s="175"/>
      <c r="Z58" s="175"/>
      <c r="AA58" s="175"/>
      <c r="AB58" s="175"/>
      <c r="AC58" s="175"/>
      <c r="AD58" s="175"/>
      <c r="AE58" s="175">
        <f>30*AG58</f>
        <v>90</v>
      </c>
      <c r="AF58" s="175"/>
      <c r="AG58" s="175">
        <v>3</v>
      </c>
      <c r="AH58" s="175"/>
      <c r="AI58" s="177">
        <v>44</v>
      </c>
      <c r="AJ58" s="177"/>
      <c r="AK58" s="177">
        <v>14</v>
      </c>
      <c r="AL58" s="177"/>
      <c r="AM58" s="177">
        <v>30</v>
      </c>
      <c r="AN58" s="177"/>
      <c r="AO58" s="177"/>
      <c r="AP58" s="177"/>
      <c r="AQ58" s="175"/>
      <c r="AR58" s="175"/>
      <c r="AS58" s="175">
        <v>6</v>
      </c>
      <c r="AT58" s="175"/>
      <c r="AU58" s="179">
        <f>AE58-AI58-AS58</f>
        <v>40</v>
      </c>
      <c r="AV58" s="179"/>
      <c r="AW58" s="182"/>
      <c r="AX58" s="182"/>
      <c r="AY58" s="175"/>
      <c r="AZ58" s="175"/>
      <c r="BA58" s="182"/>
      <c r="BB58" s="182"/>
      <c r="BC58" s="183">
        <v>2.5</v>
      </c>
      <c r="BD58" s="183"/>
      <c r="BE58" s="182"/>
      <c r="BF58" s="182"/>
      <c r="BG58" s="183"/>
      <c r="BH58" s="183"/>
      <c r="BI58" s="182"/>
      <c r="BJ58" s="182"/>
      <c r="BK58" s="183"/>
      <c r="BL58" s="183"/>
      <c r="BM58" s="67"/>
      <c r="BN58" s="68"/>
      <c r="BO58" s="68"/>
      <c r="BP58" s="68"/>
      <c r="BQ58" s="68"/>
      <c r="BR58" s="68"/>
      <c r="BS58" s="68"/>
      <c r="BT58" s="68"/>
      <c r="BU58" s="68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</row>
    <row r="59" spans="1:85" s="62" customFormat="1" ht="15.75" customHeight="1">
      <c r="A59" s="60"/>
      <c r="B59" s="60"/>
      <c r="C59" s="60"/>
      <c r="D59" s="66"/>
      <c r="E59" s="66"/>
      <c r="F59" s="66"/>
      <c r="G59" s="175"/>
      <c r="H59" s="175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75"/>
      <c r="AF59" s="175"/>
      <c r="AG59" s="175"/>
      <c r="AH59" s="175"/>
      <c r="AI59" s="177"/>
      <c r="AJ59" s="177"/>
      <c r="AK59" s="177"/>
      <c r="AL59" s="177"/>
      <c r="AM59" s="177"/>
      <c r="AN59" s="177"/>
      <c r="AO59" s="177"/>
      <c r="AP59" s="177"/>
      <c r="AQ59" s="175"/>
      <c r="AR59" s="175"/>
      <c r="AS59" s="175"/>
      <c r="AT59" s="175"/>
      <c r="AU59" s="179"/>
      <c r="AV59" s="179"/>
      <c r="AW59" s="63"/>
      <c r="AX59" s="61"/>
      <c r="AY59" s="61"/>
      <c r="AZ59" s="69"/>
      <c r="BA59" s="63"/>
      <c r="BB59" s="61"/>
      <c r="BC59" s="61">
        <v>14</v>
      </c>
      <c r="BD59" s="64">
        <v>30</v>
      </c>
      <c r="BE59" s="63"/>
      <c r="BF59" s="61"/>
      <c r="BG59" s="61"/>
      <c r="BH59" s="64"/>
      <c r="BI59" s="63"/>
      <c r="BJ59" s="61"/>
      <c r="BK59" s="61"/>
      <c r="BL59" s="64"/>
      <c r="BM59" s="70"/>
      <c r="BN59" s="68"/>
      <c r="BO59" s="68"/>
      <c r="BP59" s="68"/>
      <c r="BQ59" s="68"/>
      <c r="BR59" s="68"/>
      <c r="BS59" s="68"/>
      <c r="BT59" s="68"/>
      <c r="BU59" s="68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</row>
    <row r="60" spans="1:85" s="62" customFormat="1" ht="14.85" customHeight="1">
      <c r="A60" s="60"/>
      <c r="B60" s="60"/>
      <c r="C60" s="60"/>
      <c r="D60" s="66"/>
      <c r="E60" s="66"/>
      <c r="F60" s="66"/>
      <c r="G60" s="175">
        <v>6</v>
      </c>
      <c r="H60" s="175"/>
      <c r="I60" s="176" t="s">
        <v>105</v>
      </c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5"/>
      <c r="V60" s="175"/>
      <c r="W60" s="175"/>
      <c r="X60" s="175">
        <v>2</v>
      </c>
      <c r="Y60" s="175"/>
      <c r="Z60" s="175"/>
      <c r="AA60" s="175"/>
      <c r="AB60" s="175"/>
      <c r="AC60" s="175"/>
      <c r="AD60" s="175"/>
      <c r="AE60" s="175">
        <f>30*AG60</f>
        <v>150</v>
      </c>
      <c r="AF60" s="175"/>
      <c r="AG60" s="175">
        <v>5</v>
      </c>
      <c r="AH60" s="175"/>
      <c r="AI60" s="177">
        <v>72</v>
      </c>
      <c r="AJ60" s="177"/>
      <c r="AK60" s="177">
        <v>36</v>
      </c>
      <c r="AL60" s="177"/>
      <c r="AM60" s="177">
        <v>36</v>
      </c>
      <c r="AN60" s="177"/>
      <c r="AO60" s="177"/>
      <c r="AP60" s="177"/>
      <c r="AQ60" s="175"/>
      <c r="AR60" s="175"/>
      <c r="AS60" s="175">
        <v>10</v>
      </c>
      <c r="AT60" s="175"/>
      <c r="AU60" s="179">
        <f>AE60-AI60-AS60</f>
        <v>68</v>
      </c>
      <c r="AV60" s="179"/>
      <c r="AW60" s="182"/>
      <c r="AX60" s="182"/>
      <c r="AY60" s="175">
        <v>4</v>
      </c>
      <c r="AZ60" s="175"/>
      <c r="BA60" s="182"/>
      <c r="BB60" s="182"/>
      <c r="BC60" s="183"/>
      <c r="BD60" s="183"/>
      <c r="BE60" s="182"/>
      <c r="BF60" s="182"/>
      <c r="BG60" s="183"/>
      <c r="BH60" s="183"/>
      <c r="BI60" s="182"/>
      <c r="BJ60" s="182"/>
      <c r="BK60" s="183"/>
      <c r="BL60" s="183"/>
      <c r="BM60" s="70"/>
      <c r="BN60" s="68"/>
      <c r="BO60" s="68"/>
      <c r="BP60" s="68"/>
      <c r="BQ60" s="68"/>
      <c r="BR60" s="68"/>
      <c r="BS60" s="68"/>
      <c r="BT60" s="68"/>
      <c r="BU60" s="68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</row>
    <row r="61" spans="1:85" s="62" customFormat="1" ht="15.6" customHeight="1">
      <c r="A61" s="60"/>
      <c r="B61" s="60"/>
      <c r="C61" s="60"/>
      <c r="D61" s="66"/>
      <c r="E61" s="66"/>
      <c r="F61" s="66"/>
      <c r="G61" s="175"/>
      <c r="H61" s="175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7"/>
      <c r="AJ61" s="177"/>
      <c r="AK61" s="177"/>
      <c r="AL61" s="177"/>
      <c r="AM61" s="177"/>
      <c r="AN61" s="177"/>
      <c r="AO61" s="177"/>
      <c r="AP61" s="177"/>
      <c r="AQ61" s="175"/>
      <c r="AR61" s="175"/>
      <c r="AS61" s="175"/>
      <c r="AT61" s="175"/>
      <c r="AU61" s="179"/>
      <c r="AV61" s="179"/>
      <c r="AW61" s="63"/>
      <c r="AX61" s="61"/>
      <c r="AY61" s="61">
        <v>36</v>
      </c>
      <c r="AZ61" s="69">
        <v>36</v>
      </c>
      <c r="BA61" s="63"/>
      <c r="BB61" s="61"/>
      <c r="BC61" s="61"/>
      <c r="BD61" s="64"/>
      <c r="BE61" s="63"/>
      <c r="BF61" s="61"/>
      <c r="BG61" s="61"/>
      <c r="BH61" s="64"/>
      <c r="BI61" s="63"/>
      <c r="BJ61" s="61"/>
      <c r="BK61" s="61"/>
      <c r="BL61" s="64"/>
      <c r="BM61" s="70"/>
      <c r="BN61" s="68"/>
      <c r="BO61" s="68"/>
      <c r="BP61" s="68"/>
      <c r="BQ61" s="68"/>
      <c r="BR61" s="68"/>
      <c r="BS61" s="68"/>
      <c r="BT61" s="68"/>
      <c r="BU61" s="68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</row>
    <row r="62" spans="1:85" ht="17.25" customHeight="1">
      <c r="A62" s="15"/>
      <c r="B62" s="15"/>
      <c r="C62" s="15"/>
      <c r="D62" s="25"/>
      <c r="E62" s="25"/>
      <c r="F62" s="25"/>
      <c r="G62" s="184"/>
      <c r="H62" s="184"/>
      <c r="I62" s="185" t="s">
        <v>106</v>
      </c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6">
        <v>3</v>
      </c>
      <c r="V62" s="186"/>
      <c r="W62" s="186"/>
      <c r="X62" s="186">
        <v>6</v>
      </c>
      <c r="Y62" s="186"/>
      <c r="Z62" s="186"/>
      <c r="AA62" s="186"/>
      <c r="AB62" s="186"/>
      <c r="AC62" s="186"/>
      <c r="AD62" s="186"/>
      <c r="AE62" s="186">
        <f>SUM(AE50:AF61)</f>
        <v>870</v>
      </c>
      <c r="AF62" s="186"/>
      <c r="AG62" s="186">
        <f>SUM(AG50:AH61)</f>
        <v>29</v>
      </c>
      <c r="AH62" s="186"/>
      <c r="AI62" s="186">
        <f>SUM(AI50:AJ61)</f>
        <v>544</v>
      </c>
      <c r="AJ62" s="186"/>
      <c r="AK62" s="186">
        <f>SUM(AK50:AL61)</f>
        <v>78</v>
      </c>
      <c r="AL62" s="186"/>
      <c r="AM62" s="186">
        <f>SUM(AM50:AN61)</f>
        <v>466</v>
      </c>
      <c r="AN62" s="186"/>
      <c r="AO62" s="186"/>
      <c r="AP62" s="186"/>
      <c r="AQ62" s="187">
        <f>SUM(AQ50:AR61)</f>
        <v>0</v>
      </c>
      <c r="AR62" s="187"/>
      <c r="AS62" s="187">
        <f>SUM(AS50:AT61)</f>
        <v>55.599999999999994</v>
      </c>
      <c r="AT62" s="187"/>
      <c r="AU62" s="187">
        <f>SUM(AU50:AV61)</f>
        <v>270.39999999999998</v>
      </c>
      <c r="AV62" s="187"/>
      <c r="AW62" s="186">
        <f>AW50+AW52+AW54+AW56+AW58+AW60</f>
        <v>6</v>
      </c>
      <c r="AX62" s="186"/>
      <c r="AY62" s="188">
        <f>AY50+AY52+AY54+AY56+AY58+AY60</f>
        <v>10.5</v>
      </c>
      <c r="AZ62" s="188"/>
      <c r="BA62" s="188">
        <f>BA50+BA52+BA54</f>
        <v>2</v>
      </c>
      <c r="BB62" s="188"/>
      <c r="BC62" s="189">
        <f>BC54+BC58</f>
        <v>4.5</v>
      </c>
      <c r="BD62" s="189"/>
      <c r="BE62" s="188">
        <f>BE50+BE52+BE54+BE56+BE58+BE60</f>
        <v>2</v>
      </c>
      <c r="BF62" s="188"/>
      <c r="BG62" s="188">
        <f>BG50+BG52+BG54+BG56+BG58+BG60</f>
        <v>2</v>
      </c>
      <c r="BH62" s="188"/>
      <c r="BI62" s="188">
        <f>BI50+BI52+BI54+BI56+BI58+BI60</f>
        <v>2</v>
      </c>
      <c r="BJ62" s="188"/>
      <c r="BK62" s="189">
        <v>3</v>
      </c>
      <c r="BL62" s="189"/>
      <c r="BM62" s="71"/>
      <c r="BN62" s="72"/>
      <c r="BO62" s="72"/>
      <c r="BP62" s="72"/>
      <c r="BQ62" s="72"/>
      <c r="BR62" s="72"/>
      <c r="BS62" s="72"/>
      <c r="BT62" s="72"/>
      <c r="BU62" s="72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</row>
    <row r="63" spans="1:85" ht="12.75" customHeight="1">
      <c r="A63" s="15"/>
      <c r="B63" s="15"/>
      <c r="C63" s="15"/>
      <c r="D63" s="25"/>
      <c r="E63" s="25"/>
      <c r="F63" s="25"/>
      <c r="G63" s="184"/>
      <c r="H63" s="184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7"/>
      <c r="AR63" s="187"/>
      <c r="AS63" s="187"/>
      <c r="AT63" s="187"/>
      <c r="AU63" s="187"/>
      <c r="AV63" s="187"/>
      <c r="AW63" s="73">
        <v>0</v>
      </c>
      <c r="AX63" s="73">
        <f>AX53+AX55+AX57</f>
        <v>106</v>
      </c>
      <c r="AY63" s="73">
        <f>AY51+AY61</f>
        <v>64</v>
      </c>
      <c r="AZ63" s="73">
        <f>AZ51+AZ55+AZ57+AZ61</f>
        <v>120</v>
      </c>
      <c r="BA63" s="73">
        <v>0</v>
      </c>
      <c r="BB63" s="73">
        <v>36</v>
      </c>
      <c r="BC63" s="73">
        <f t="shared" ref="BC63:BL63" si="0">BC61+BC59+BC57+BC55+BC53+BC51</f>
        <v>14</v>
      </c>
      <c r="BD63" s="73">
        <f t="shared" si="0"/>
        <v>64</v>
      </c>
      <c r="BE63" s="73">
        <f t="shared" si="0"/>
        <v>0</v>
      </c>
      <c r="BF63" s="73">
        <f t="shared" si="0"/>
        <v>36</v>
      </c>
      <c r="BG63" s="73">
        <f t="shared" si="0"/>
        <v>0</v>
      </c>
      <c r="BH63" s="73">
        <f t="shared" si="0"/>
        <v>34</v>
      </c>
      <c r="BI63" s="73">
        <f t="shared" si="0"/>
        <v>0</v>
      </c>
      <c r="BJ63" s="73">
        <f t="shared" si="0"/>
        <v>36</v>
      </c>
      <c r="BK63" s="73">
        <f t="shared" si="0"/>
        <v>0</v>
      </c>
      <c r="BL63" s="73">
        <f t="shared" si="0"/>
        <v>34</v>
      </c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</row>
    <row r="64" spans="1:85" ht="13.5" customHeight="1">
      <c r="A64" s="15"/>
      <c r="B64" s="15"/>
      <c r="C64" s="15"/>
      <c r="D64" s="25"/>
      <c r="E64" s="25"/>
      <c r="F64" s="25"/>
      <c r="G64" s="184"/>
      <c r="H64" s="184"/>
      <c r="I64" s="191" t="s">
        <v>107</v>
      </c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>
        <f>AW64+AY64+BA64+BC64+BE64+BG64+BI64+BK64</f>
        <v>29</v>
      </c>
      <c r="AH64" s="186"/>
      <c r="AI64" s="192"/>
      <c r="AJ64" s="192"/>
      <c r="AK64" s="192"/>
      <c r="AL64" s="192"/>
      <c r="AM64" s="192"/>
      <c r="AN64" s="192"/>
      <c r="AO64" s="192"/>
      <c r="AP64" s="192"/>
      <c r="AQ64" s="186"/>
      <c r="AR64" s="186"/>
      <c r="AS64" s="186"/>
      <c r="AT64" s="186"/>
      <c r="AU64" s="193"/>
      <c r="AV64" s="193"/>
      <c r="AW64" s="194">
        <f>AG52+AG56/2+1</f>
        <v>6</v>
      </c>
      <c r="AX64" s="194"/>
      <c r="AY64" s="195">
        <f>AG50+2+AG56/2+AG60</f>
        <v>11</v>
      </c>
      <c r="AZ64" s="195"/>
      <c r="BA64" s="194">
        <v>1</v>
      </c>
      <c r="BB64" s="194"/>
      <c r="BC64" s="195">
        <f>AG58+2</f>
        <v>5</v>
      </c>
      <c r="BD64" s="195"/>
      <c r="BE64" s="194">
        <f>1</f>
        <v>1</v>
      </c>
      <c r="BF64" s="194"/>
      <c r="BG64" s="195">
        <f>2</f>
        <v>2</v>
      </c>
      <c r="BH64" s="195"/>
      <c r="BI64" s="194">
        <v>1</v>
      </c>
      <c r="BJ64" s="194"/>
      <c r="BK64" s="195">
        <v>2</v>
      </c>
      <c r="BL64" s="195">
        <f>SUM(AW64:BK64)</f>
        <v>29</v>
      </c>
      <c r="BM64" s="35"/>
      <c r="BN64" s="35"/>
      <c r="BO64" s="35"/>
      <c r="BP64" s="35"/>
      <c r="BQ64" s="35"/>
      <c r="BR64" s="35"/>
      <c r="BS64" s="35"/>
      <c r="BT64" s="3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</row>
    <row r="65" spans="1:85" ht="13.5" customHeight="1">
      <c r="A65" s="15"/>
      <c r="B65" s="15"/>
      <c r="C65" s="15"/>
      <c r="D65" s="25"/>
      <c r="E65" s="25"/>
      <c r="F65" s="25"/>
      <c r="G65" s="184"/>
      <c r="H65" s="184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92"/>
      <c r="AJ65" s="192"/>
      <c r="AK65" s="192"/>
      <c r="AL65" s="192"/>
      <c r="AM65" s="192"/>
      <c r="AN65" s="192"/>
      <c r="AO65" s="192"/>
      <c r="AP65" s="192"/>
      <c r="AQ65" s="186"/>
      <c r="AR65" s="186"/>
      <c r="AS65" s="186"/>
      <c r="AT65" s="186"/>
      <c r="AU65" s="193"/>
      <c r="AV65" s="193"/>
      <c r="AW65" s="194">
        <f>SUM(AW64:AW64)</f>
        <v>6</v>
      </c>
      <c r="AX65" s="194"/>
      <c r="AY65" s="195">
        <f>SUM(AY64:AY64)</f>
        <v>11</v>
      </c>
      <c r="AZ65" s="195"/>
      <c r="BA65" s="194">
        <f>SUM(BA64:BA64)</f>
        <v>1</v>
      </c>
      <c r="BB65" s="194"/>
      <c r="BC65" s="195">
        <f>SUM(BC64:BC64)</f>
        <v>5</v>
      </c>
      <c r="BD65" s="195"/>
      <c r="BE65" s="194">
        <f>SUM(BE64:BE64)</f>
        <v>1</v>
      </c>
      <c r="BF65" s="194"/>
      <c r="BG65" s="195">
        <f>SUM(BG64:BG64)</f>
        <v>2</v>
      </c>
      <c r="BH65" s="195"/>
      <c r="BI65" s="194">
        <f>SUM(BI64:BI64)</f>
        <v>1</v>
      </c>
      <c r="BJ65" s="194"/>
      <c r="BK65" s="195">
        <f>SUM(BK64:BK64)</f>
        <v>2</v>
      </c>
      <c r="BL65" s="195">
        <f>SUM(AW65:BK65)</f>
        <v>29</v>
      </c>
      <c r="BM65" s="35"/>
      <c r="BN65" s="35"/>
      <c r="BO65" s="35"/>
      <c r="BP65" s="35"/>
      <c r="BQ65" s="35"/>
      <c r="BR65" s="35"/>
      <c r="BS65" s="35"/>
      <c r="BT65" s="3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</row>
    <row r="66" spans="1:85" ht="21" customHeight="1">
      <c r="A66" s="15"/>
      <c r="B66" s="15"/>
      <c r="C66" s="15"/>
      <c r="D66" s="54"/>
      <c r="E66" s="54"/>
      <c r="F66" s="54"/>
      <c r="G66" s="196" t="s">
        <v>108</v>
      </c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>
        <f>SUM(AW65:AW65)</f>
        <v>6</v>
      </c>
      <c r="AX66" s="196"/>
      <c r="AY66" s="196">
        <f>SUM(AY65:AY65)</f>
        <v>11</v>
      </c>
      <c r="AZ66" s="196"/>
      <c r="BA66" s="196">
        <f>SUM(BA65:BA65)</f>
        <v>1</v>
      </c>
      <c r="BB66" s="196"/>
      <c r="BC66" s="196">
        <f>SUM(BC65:BC65)</f>
        <v>5</v>
      </c>
      <c r="BD66" s="196"/>
      <c r="BE66" s="196">
        <f>SUM(BE65:BE65)</f>
        <v>1</v>
      </c>
      <c r="BF66" s="196"/>
      <c r="BG66" s="196">
        <f>SUM(BG65:BG65)</f>
        <v>2</v>
      </c>
      <c r="BH66" s="196"/>
      <c r="BI66" s="196">
        <f>SUM(BI65:BI65)</f>
        <v>1</v>
      </c>
      <c r="BJ66" s="196"/>
      <c r="BK66" s="196">
        <f>SUM(BK65:BK65)</f>
        <v>2</v>
      </c>
      <c r="BL66" s="196">
        <f>SUM(BL64:BL65)</f>
        <v>58</v>
      </c>
      <c r="BM66" s="74"/>
      <c r="BN66" s="72"/>
      <c r="BO66" s="72"/>
      <c r="BP66" s="72"/>
      <c r="BQ66" s="72"/>
      <c r="BR66" s="72"/>
      <c r="BS66" s="72"/>
      <c r="BT66" s="72"/>
      <c r="BU66" s="72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</row>
    <row r="67" spans="1:85" s="79" customFormat="1" ht="14.85" customHeight="1">
      <c r="A67" s="15"/>
      <c r="B67" s="15"/>
      <c r="C67" s="15"/>
      <c r="D67" s="25"/>
      <c r="E67" s="25"/>
      <c r="F67" s="25"/>
      <c r="G67" s="197">
        <v>1</v>
      </c>
      <c r="H67" s="197"/>
      <c r="I67" s="198" t="s">
        <v>109</v>
      </c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66">
        <v>2.4</v>
      </c>
      <c r="V67" s="166"/>
      <c r="W67" s="166"/>
      <c r="X67" s="166">
        <v>1.3</v>
      </c>
      <c r="Y67" s="166"/>
      <c r="Z67" s="166"/>
      <c r="AA67" s="166"/>
      <c r="AB67" s="166"/>
      <c r="AC67" s="166"/>
      <c r="AD67" s="166"/>
      <c r="AE67" s="166">
        <f>30*AG67</f>
        <v>570</v>
      </c>
      <c r="AF67" s="166"/>
      <c r="AG67" s="166">
        <v>19</v>
      </c>
      <c r="AH67" s="166">
        <f>SUM(AG67:AG67)</f>
        <v>19</v>
      </c>
      <c r="AI67" s="199">
        <f>AK67+AO67</f>
        <v>314</v>
      </c>
      <c r="AJ67" s="199"/>
      <c r="AK67" s="199">
        <f>AW68+AY68+BA68+BC68</f>
        <v>146</v>
      </c>
      <c r="AL67" s="199"/>
      <c r="AM67" s="199"/>
      <c r="AN67" s="199"/>
      <c r="AO67" s="199">
        <f>AX68+AZ68+BB68+BD68</f>
        <v>168</v>
      </c>
      <c r="AP67" s="199"/>
      <c r="AQ67" s="166"/>
      <c r="AR67" s="166"/>
      <c r="AS67" s="166">
        <v>28</v>
      </c>
      <c r="AT67" s="166"/>
      <c r="AU67" s="200">
        <f>AE67-AI67-AS67</f>
        <v>228</v>
      </c>
      <c r="AV67" s="200"/>
      <c r="AW67" s="201">
        <v>4.5</v>
      </c>
      <c r="AX67" s="201"/>
      <c r="AY67" s="202">
        <v>4.5</v>
      </c>
      <c r="AZ67" s="202"/>
      <c r="BA67" s="203">
        <v>5</v>
      </c>
      <c r="BB67" s="203"/>
      <c r="BC67" s="204">
        <v>4</v>
      </c>
      <c r="BD67" s="204"/>
      <c r="BE67" s="205"/>
      <c r="BF67" s="205"/>
      <c r="BG67" s="204"/>
      <c r="BH67" s="204"/>
      <c r="BI67" s="205"/>
      <c r="BJ67" s="205"/>
      <c r="BK67" s="204"/>
      <c r="BL67" s="204"/>
      <c r="BM67" s="72"/>
      <c r="BN67" s="72"/>
      <c r="BO67" s="72"/>
      <c r="BP67" s="72"/>
      <c r="BQ67" s="72"/>
      <c r="BR67" s="72"/>
      <c r="BS67" s="72"/>
      <c r="BT67" s="72"/>
      <c r="BU67" s="72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</row>
    <row r="68" spans="1:85" s="79" customFormat="1" ht="17.649999999999999" customHeight="1">
      <c r="A68" s="15"/>
      <c r="B68" s="15"/>
      <c r="C68" s="15"/>
      <c r="D68" s="25"/>
      <c r="E68" s="25"/>
      <c r="F68" s="25"/>
      <c r="G68" s="197"/>
      <c r="H68" s="197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99"/>
      <c r="AJ68" s="199"/>
      <c r="AK68" s="199"/>
      <c r="AL68" s="199"/>
      <c r="AM68" s="199"/>
      <c r="AN68" s="199"/>
      <c r="AO68" s="199"/>
      <c r="AP68" s="199"/>
      <c r="AQ68" s="166"/>
      <c r="AR68" s="166"/>
      <c r="AS68" s="166"/>
      <c r="AT68" s="166"/>
      <c r="AU68" s="200"/>
      <c r="AV68" s="200"/>
      <c r="AW68" s="75">
        <v>40</v>
      </c>
      <c r="AX68" s="52">
        <v>42</v>
      </c>
      <c r="AY68" s="80">
        <v>38</v>
      </c>
      <c r="AZ68" s="81">
        <v>38</v>
      </c>
      <c r="BA68" s="78">
        <v>40</v>
      </c>
      <c r="BB68" s="78">
        <v>50</v>
      </c>
      <c r="BC68" s="82">
        <v>28</v>
      </c>
      <c r="BD68" s="77">
        <v>38</v>
      </c>
      <c r="BE68" s="78"/>
      <c r="BF68" s="78"/>
      <c r="BG68" s="82"/>
      <c r="BH68" s="77"/>
      <c r="BI68" s="78"/>
      <c r="BJ68" s="78"/>
      <c r="BK68" s="83"/>
      <c r="BL68" s="77"/>
      <c r="BM68" s="72"/>
      <c r="BN68" s="72"/>
      <c r="BO68" s="72"/>
      <c r="BP68" s="72"/>
      <c r="BQ68" s="72"/>
      <c r="BR68" s="72"/>
      <c r="BS68" s="72"/>
      <c r="BT68" s="72"/>
      <c r="BU68" s="72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</row>
    <row r="69" spans="1:85" s="86" customFormat="1" ht="17.649999999999999" customHeight="1">
      <c r="A69" s="15"/>
      <c r="B69" s="15"/>
      <c r="C69" s="15"/>
      <c r="D69" s="25"/>
      <c r="E69" s="25"/>
      <c r="F69" s="25"/>
      <c r="G69" s="197">
        <v>2</v>
      </c>
      <c r="H69" s="197"/>
      <c r="I69" s="198" t="s">
        <v>110</v>
      </c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66">
        <v>1</v>
      </c>
      <c r="V69" s="166"/>
      <c r="W69" s="166"/>
      <c r="X69" s="166"/>
      <c r="Y69" s="166"/>
      <c r="Z69" s="166"/>
      <c r="AA69" s="166"/>
      <c r="AB69" s="166"/>
      <c r="AC69" s="166"/>
      <c r="AD69" s="166"/>
      <c r="AE69" s="166">
        <f>AG69*30</f>
        <v>150</v>
      </c>
      <c r="AF69" s="166"/>
      <c r="AG69" s="166">
        <v>5</v>
      </c>
      <c r="AH69" s="166"/>
      <c r="AI69" s="199">
        <f>AK69+AO69</f>
        <v>72</v>
      </c>
      <c r="AJ69" s="199"/>
      <c r="AK69" s="199">
        <v>36</v>
      </c>
      <c r="AL69" s="199"/>
      <c r="AM69" s="199"/>
      <c r="AN69" s="199"/>
      <c r="AO69" s="199">
        <v>36</v>
      </c>
      <c r="AP69" s="199"/>
      <c r="AQ69" s="166"/>
      <c r="AR69" s="166"/>
      <c r="AS69" s="166">
        <v>10</v>
      </c>
      <c r="AT69" s="166"/>
      <c r="AU69" s="200">
        <f>AE69-AI69-AS69</f>
        <v>68</v>
      </c>
      <c r="AV69" s="200"/>
      <c r="AW69" s="201">
        <v>4</v>
      </c>
      <c r="AX69" s="201"/>
      <c r="AY69" s="206"/>
      <c r="AZ69" s="206"/>
      <c r="BA69" s="207"/>
      <c r="BB69" s="207"/>
      <c r="BC69" s="204"/>
      <c r="BD69" s="204"/>
      <c r="BE69" s="205"/>
      <c r="BF69" s="205"/>
      <c r="BG69" s="204"/>
      <c r="BH69" s="204"/>
      <c r="BI69" s="205"/>
      <c r="BJ69" s="205"/>
      <c r="BK69" s="208"/>
      <c r="BL69" s="208"/>
      <c r="BM69" s="68"/>
      <c r="BN69" s="68"/>
      <c r="BO69" s="68"/>
      <c r="BP69" s="68"/>
      <c r="BQ69" s="68"/>
      <c r="BR69" s="68"/>
      <c r="BS69" s="68"/>
      <c r="BT69" s="68"/>
      <c r="BU69" s="68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</row>
    <row r="70" spans="1:85" s="86" customFormat="1" ht="17.649999999999999" customHeight="1">
      <c r="A70" s="15"/>
      <c r="B70" s="15"/>
      <c r="C70" s="15"/>
      <c r="D70" s="25"/>
      <c r="E70" s="25"/>
      <c r="F70" s="25"/>
      <c r="G70" s="197"/>
      <c r="H70" s="197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99"/>
      <c r="AJ70" s="199"/>
      <c r="AK70" s="199"/>
      <c r="AL70" s="199"/>
      <c r="AM70" s="199"/>
      <c r="AN70" s="199"/>
      <c r="AO70" s="199"/>
      <c r="AP70" s="199"/>
      <c r="AQ70" s="166"/>
      <c r="AR70" s="166"/>
      <c r="AS70" s="166"/>
      <c r="AT70" s="166"/>
      <c r="AU70" s="200"/>
      <c r="AV70" s="200"/>
      <c r="AW70" s="75">
        <v>36</v>
      </c>
      <c r="AX70" s="52">
        <v>36</v>
      </c>
      <c r="AY70" s="80"/>
      <c r="AZ70" s="81"/>
      <c r="BA70" s="78"/>
      <c r="BB70" s="78"/>
      <c r="BC70" s="82"/>
      <c r="BD70" s="77"/>
      <c r="BE70" s="78"/>
      <c r="BF70" s="78"/>
      <c r="BG70" s="82"/>
      <c r="BH70" s="77"/>
      <c r="BI70" s="78"/>
      <c r="BJ70" s="76"/>
      <c r="BK70" s="87"/>
      <c r="BL70" s="85"/>
      <c r="BM70" s="68"/>
      <c r="BN70" s="68"/>
      <c r="BO70" s="68"/>
      <c r="BP70" s="68"/>
      <c r="BQ70" s="68"/>
      <c r="BR70" s="68"/>
      <c r="BS70" s="68"/>
      <c r="BT70" s="68"/>
      <c r="BU70" s="68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</row>
    <row r="71" spans="1:85" s="86" customFormat="1" ht="17.649999999999999" customHeight="1">
      <c r="A71" s="15"/>
      <c r="B71" s="15"/>
      <c r="C71" s="15"/>
      <c r="D71" s="25"/>
      <c r="E71" s="25"/>
      <c r="F71" s="25"/>
      <c r="G71" s="197">
        <v>3</v>
      </c>
      <c r="H71" s="197"/>
      <c r="I71" s="198" t="s">
        <v>111</v>
      </c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66"/>
      <c r="V71" s="166"/>
      <c r="W71" s="166"/>
      <c r="X71" s="166">
        <v>1</v>
      </c>
      <c r="Y71" s="166"/>
      <c r="Z71" s="166"/>
      <c r="AA71" s="166"/>
      <c r="AB71" s="166"/>
      <c r="AC71" s="166"/>
      <c r="AD71" s="166"/>
      <c r="AE71" s="166">
        <f>AG71*30</f>
        <v>150</v>
      </c>
      <c r="AF71" s="166"/>
      <c r="AG71" s="166">
        <v>5</v>
      </c>
      <c r="AH71" s="166"/>
      <c r="AI71" s="199">
        <f>AK71+AO71</f>
        <v>72</v>
      </c>
      <c r="AJ71" s="199"/>
      <c r="AK71" s="199">
        <v>36</v>
      </c>
      <c r="AL71" s="199"/>
      <c r="AM71" s="199"/>
      <c r="AN71" s="199"/>
      <c r="AO71" s="199">
        <v>36</v>
      </c>
      <c r="AP71" s="199"/>
      <c r="AQ71" s="166"/>
      <c r="AR71" s="166"/>
      <c r="AS71" s="166">
        <v>10</v>
      </c>
      <c r="AT71" s="166"/>
      <c r="AU71" s="200">
        <f>AE71-AI71-AS71</f>
        <v>68</v>
      </c>
      <c r="AV71" s="200"/>
      <c r="AW71" s="201">
        <v>4</v>
      </c>
      <c r="AX71" s="201"/>
      <c r="AY71" s="209"/>
      <c r="AZ71" s="209"/>
      <c r="BA71" s="207"/>
      <c r="BB71" s="207"/>
      <c r="BC71" s="204"/>
      <c r="BD71" s="204"/>
      <c r="BE71" s="205"/>
      <c r="BF71" s="205"/>
      <c r="BG71" s="204"/>
      <c r="BH71" s="204"/>
      <c r="BI71" s="205"/>
      <c r="BJ71" s="205"/>
      <c r="BK71" s="208"/>
      <c r="BL71" s="208"/>
      <c r="BM71" s="68"/>
      <c r="BN71" s="68"/>
      <c r="BO71" s="68"/>
      <c r="BP71" s="68"/>
      <c r="BQ71" s="68"/>
      <c r="BR71" s="68"/>
      <c r="BS71" s="68"/>
      <c r="BT71" s="68"/>
      <c r="BU71" s="68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</row>
    <row r="72" spans="1:85" s="86" customFormat="1" ht="17.649999999999999" customHeight="1">
      <c r="A72" s="15"/>
      <c r="B72" s="15"/>
      <c r="C72" s="15"/>
      <c r="D72" s="25"/>
      <c r="E72" s="25"/>
      <c r="F72" s="25"/>
      <c r="G72" s="197"/>
      <c r="H72" s="197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99"/>
      <c r="AJ72" s="199"/>
      <c r="AK72" s="199"/>
      <c r="AL72" s="199"/>
      <c r="AM72" s="199"/>
      <c r="AN72" s="199"/>
      <c r="AO72" s="199"/>
      <c r="AP72" s="199"/>
      <c r="AQ72" s="166"/>
      <c r="AR72" s="166"/>
      <c r="AS72" s="166"/>
      <c r="AT72" s="166"/>
      <c r="AU72" s="200"/>
      <c r="AV72" s="200"/>
      <c r="AW72" s="75">
        <v>36</v>
      </c>
      <c r="AX72" s="52">
        <v>36</v>
      </c>
      <c r="AY72" s="80"/>
      <c r="AZ72" s="81"/>
      <c r="BA72" s="78"/>
      <c r="BB72" s="78"/>
      <c r="BC72" s="82"/>
      <c r="BD72" s="77"/>
      <c r="BE72" s="78"/>
      <c r="BF72" s="78"/>
      <c r="BG72" s="82"/>
      <c r="BH72" s="77"/>
      <c r="BI72" s="78"/>
      <c r="BJ72" s="76"/>
      <c r="BK72" s="87"/>
      <c r="BL72" s="85"/>
      <c r="BM72" s="68"/>
      <c r="BN72" s="68"/>
      <c r="BO72" s="68"/>
      <c r="BP72" s="68"/>
      <c r="BQ72" s="68"/>
      <c r="BR72" s="68"/>
      <c r="BS72" s="68"/>
      <c r="BT72" s="68"/>
      <c r="BU72" s="68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</row>
    <row r="73" spans="1:85" s="86" customFormat="1" ht="15.6" customHeight="1">
      <c r="A73" s="15"/>
      <c r="B73" s="15"/>
      <c r="C73" s="15"/>
      <c r="D73" s="25"/>
      <c r="E73" s="25"/>
      <c r="F73" s="25"/>
      <c r="G73" s="166">
        <v>4</v>
      </c>
      <c r="H73" s="166"/>
      <c r="I73" s="198" t="s">
        <v>112</v>
      </c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66">
        <v>2</v>
      </c>
      <c r="V73" s="166"/>
      <c r="W73" s="166"/>
      <c r="X73" s="166">
        <v>1</v>
      </c>
      <c r="Y73" s="166"/>
      <c r="Z73" s="166"/>
      <c r="AA73" s="166"/>
      <c r="AB73" s="166"/>
      <c r="AC73" s="166"/>
      <c r="AD73" s="166"/>
      <c r="AE73" s="166">
        <f>AG73*30</f>
        <v>240</v>
      </c>
      <c r="AF73" s="166"/>
      <c r="AG73" s="166">
        <v>8</v>
      </c>
      <c r="AH73" s="166">
        <f>SUM(AG73:AG73)</f>
        <v>8</v>
      </c>
      <c r="AI73" s="199">
        <f>AK73+AM73</f>
        <v>122</v>
      </c>
      <c r="AJ73" s="199"/>
      <c r="AK73" s="199">
        <v>52</v>
      </c>
      <c r="AL73" s="199"/>
      <c r="AM73" s="199">
        <v>70</v>
      </c>
      <c r="AN73" s="199"/>
      <c r="AO73" s="199"/>
      <c r="AP73" s="199"/>
      <c r="AQ73" s="166"/>
      <c r="AR73" s="166"/>
      <c r="AS73" s="166">
        <v>14</v>
      </c>
      <c r="AT73" s="166"/>
      <c r="AU73" s="200">
        <f>AE73-AI73-AS73</f>
        <v>104</v>
      </c>
      <c r="AV73" s="200"/>
      <c r="AW73" s="210">
        <v>3.5</v>
      </c>
      <c r="AX73" s="210"/>
      <c r="AY73" s="206">
        <v>3.5</v>
      </c>
      <c r="AZ73" s="206"/>
      <c r="BA73" s="207"/>
      <c r="BB73" s="207"/>
      <c r="BC73" s="209"/>
      <c r="BD73" s="209"/>
      <c r="BE73" s="207"/>
      <c r="BF73" s="207"/>
      <c r="BG73" s="209"/>
      <c r="BH73" s="209"/>
      <c r="BI73" s="207"/>
      <c r="BJ73" s="207"/>
      <c r="BK73" s="211"/>
      <c r="BL73" s="211"/>
      <c r="BM73" s="68"/>
      <c r="BN73" s="68"/>
      <c r="BO73" s="68"/>
      <c r="BP73" s="68"/>
      <c r="BQ73" s="68"/>
      <c r="BR73" s="68"/>
      <c r="BS73" s="68"/>
      <c r="BT73" s="68"/>
      <c r="BU73" s="68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</row>
    <row r="74" spans="1:85" s="86" customFormat="1" ht="16.7" customHeight="1">
      <c r="A74" s="15"/>
      <c r="B74" s="15"/>
      <c r="C74" s="15"/>
      <c r="D74" s="25"/>
      <c r="E74" s="25"/>
      <c r="F74" s="25"/>
      <c r="G74" s="166"/>
      <c r="H74" s="166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99"/>
      <c r="AJ74" s="199"/>
      <c r="AK74" s="199"/>
      <c r="AL74" s="199"/>
      <c r="AM74" s="199"/>
      <c r="AN74" s="199"/>
      <c r="AO74" s="199"/>
      <c r="AP74" s="199"/>
      <c r="AQ74" s="166"/>
      <c r="AR74" s="166"/>
      <c r="AS74" s="166"/>
      <c r="AT74" s="166"/>
      <c r="AU74" s="200"/>
      <c r="AV74" s="200"/>
      <c r="AW74" s="84">
        <v>26</v>
      </c>
      <c r="AX74" s="59">
        <v>36</v>
      </c>
      <c r="AY74" s="80">
        <v>26</v>
      </c>
      <c r="AZ74" s="81">
        <v>34</v>
      </c>
      <c r="BA74" s="89"/>
      <c r="BB74" s="80"/>
      <c r="BC74" s="80"/>
      <c r="BD74" s="59"/>
      <c r="BE74" s="84"/>
      <c r="BF74" s="80"/>
      <c r="BG74" s="80"/>
      <c r="BH74" s="59"/>
      <c r="BI74" s="84"/>
      <c r="BJ74" s="90"/>
      <c r="BK74" s="90"/>
      <c r="BL74" s="88"/>
      <c r="BM74" s="68"/>
      <c r="BN74" s="68"/>
      <c r="BO74" s="68"/>
      <c r="BP74" s="68"/>
      <c r="BQ74" s="68"/>
      <c r="BR74" s="68"/>
      <c r="BS74" s="68"/>
      <c r="BT74" s="68"/>
      <c r="BU74" s="68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</row>
    <row r="75" spans="1:85" s="86" customFormat="1" ht="16.7" customHeight="1">
      <c r="A75" s="15"/>
      <c r="B75" s="15"/>
      <c r="C75" s="15"/>
      <c r="D75" s="25"/>
      <c r="E75" s="25"/>
      <c r="F75" s="25"/>
      <c r="G75" s="166">
        <v>5</v>
      </c>
      <c r="H75" s="166"/>
      <c r="I75" s="198" t="s">
        <v>113</v>
      </c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66">
        <v>1</v>
      </c>
      <c r="V75" s="166"/>
      <c r="W75" s="166"/>
      <c r="X75" s="166"/>
      <c r="Y75" s="166"/>
      <c r="Z75" s="166"/>
      <c r="AA75" s="166"/>
      <c r="AB75" s="166"/>
      <c r="AC75" s="166"/>
      <c r="AD75" s="166"/>
      <c r="AE75" s="166">
        <f>AG75*30</f>
        <v>150</v>
      </c>
      <c r="AF75" s="166"/>
      <c r="AG75" s="166">
        <v>5</v>
      </c>
      <c r="AH75" s="166"/>
      <c r="AI75" s="199">
        <f>AK75+AM75</f>
        <v>72</v>
      </c>
      <c r="AJ75" s="199"/>
      <c r="AK75" s="199">
        <v>36</v>
      </c>
      <c r="AL75" s="199"/>
      <c r="AM75" s="199">
        <v>36</v>
      </c>
      <c r="AN75" s="199"/>
      <c r="AO75" s="199"/>
      <c r="AP75" s="199"/>
      <c r="AQ75" s="166"/>
      <c r="AR75" s="166"/>
      <c r="AS75" s="166">
        <v>10</v>
      </c>
      <c r="AT75" s="166"/>
      <c r="AU75" s="200">
        <f>AE75-AI75-AS75</f>
        <v>68</v>
      </c>
      <c r="AV75" s="200"/>
      <c r="AW75" s="207">
        <v>4</v>
      </c>
      <c r="AX75" s="207"/>
      <c r="AY75" s="209"/>
      <c r="AZ75" s="209"/>
      <c r="BA75" s="207"/>
      <c r="BB75" s="207"/>
      <c r="BC75" s="209"/>
      <c r="BD75" s="209"/>
      <c r="BE75" s="207"/>
      <c r="BF75" s="207"/>
      <c r="BG75" s="209"/>
      <c r="BH75" s="209"/>
      <c r="BI75" s="207"/>
      <c r="BJ75" s="207"/>
      <c r="BK75" s="208"/>
      <c r="BL75" s="208"/>
      <c r="BM75" s="68"/>
      <c r="BN75" s="68"/>
      <c r="BO75" s="68"/>
      <c r="BP75" s="68"/>
      <c r="BQ75" s="68"/>
      <c r="BR75" s="68"/>
      <c r="BS75" s="68"/>
      <c r="BT75" s="68"/>
      <c r="BU75" s="68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</row>
    <row r="76" spans="1:85" s="86" customFormat="1" ht="16.7" customHeight="1">
      <c r="A76" s="15"/>
      <c r="B76" s="15"/>
      <c r="C76" s="15"/>
      <c r="D76" s="25"/>
      <c r="E76" s="25"/>
      <c r="F76" s="25"/>
      <c r="G76" s="166"/>
      <c r="H76" s="166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99"/>
      <c r="AJ76" s="199"/>
      <c r="AK76" s="199"/>
      <c r="AL76" s="199"/>
      <c r="AM76" s="199"/>
      <c r="AN76" s="199"/>
      <c r="AO76" s="199"/>
      <c r="AP76" s="199"/>
      <c r="AQ76" s="166"/>
      <c r="AR76" s="166"/>
      <c r="AS76" s="166"/>
      <c r="AT76" s="166"/>
      <c r="AU76" s="200"/>
      <c r="AV76" s="200"/>
      <c r="AW76" s="84">
        <v>36</v>
      </c>
      <c r="AX76" s="59">
        <v>36</v>
      </c>
      <c r="AY76" s="80"/>
      <c r="AZ76" s="81"/>
      <c r="BA76" s="89"/>
      <c r="BB76" s="80"/>
      <c r="BC76" s="80"/>
      <c r="BD76" s="59"/>
      <c r="BE76" s="84"/>
      <c r="BF76" s="80"/>
      <c r="BG76" s="80"/>
      <c r="BH76" s="59"/>
      <c r="BI76" s="84"/>
      <c r="BJ76" s="90"/>
      <c r="BK76" s="90"/>
      <c r="BL76" s="88"/>
      <c r="BM76" s="68"/>
      <c r="BN76" s="68"/>
      <c r="BO76" s="68"/>
      <c r="BP76" s="68"/>
      <c r="BQ76" s="68"/>
      <c r="BR76" s="68"/>
      <c r="BS76" s="68"/>
      <c r="BT76" s="68"/>
      <c r="BU76" s="68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</row>
    <row r="77" spans="1:85" s="62" customFormat="1" ht="14.85" customHeight="1">
      <c r="A77" s="15"/>
      <c r="B77" s="15"/>
      <c r="C77" s="15"/>
      <c r="D77" s="25"/>
      <c r="E77" s="25"/>
      <c r="F77" s="25"/>
      <c r="G77" s="166">
        <v>6</v>
      </c>
      <c r="H77" s="166"/>
      <c r="I77" s="198" t="s">
        <v>114</v>
      </c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66">
        <v>2.2999999999999998</v>
      </c>
      <c r="V77" s="166"/>
      <c r="W77" s="166"/>
      <c r="X77" s="166"/>
      <c r="Y77" s="166"/>
      <c r="Z77" s="166"/>
      <c r="AA77" s="166"/>
      <c r="AB77" s="166"/>
      <c r="AC77" s="166"/>
      <c r="AD77" s="166"/>
      <c r="AE77" s="166">
        <f>AG77*30</f>
        <v>240</v>
      </c>
      <c r="AF77" s="166"/>
      <c r="AG77" s="166">
        <v>8</v>
      </c>
      <c r="AH77" s="166">
        <f>SUM(AG77:AG77)</f>
        <v>8</v>
      </c>
      <c r="AI77" s="199">
        <v>132</v>
      </c>
      <c r="AJ77" s="199"/>
      <c r="AK77" s="199">
        <v>62</v>
      </c>
      <c r="AL77" s="199"/>
      <c r="AM77" s="199">
        <v>70</v>
      </c>
      <c r="AN77" s="199"/>
      <c r="AO77" s="199"/>
      <c r="AP77" s="199"/>
      <c r="AQ77" s="166"/>
      <c r="AR77" s="166"/>
      <c r="AS77" s="166">
        <v>14</v>
      </c>
      <c r="AT77" s="166"/>
      <c r="AU77" s="200">
        <f>AE77-AI77-AS77</f>
        <v>94</v>
      </c>
      <c r="AV77" s="200"/>
      <c r="AW77" s="207"/>
      <c r="AX77" s="207"/>
      <c r="AY77" s="212">
        <v>3.5</v>
      </c>
      <c r="AZ77" s="212"/>
      <c r="BA77" s="213">
        <v>4</v>
      </c>
      <c r="BB77" s="213"/>
      <c r="BC77" s="209"/>
      <c r="BD77" s="209"/>
      <c r="BE77" s="207"/>
      <c r="BF77" s="207"/>
      <c r="BG77" s="209"/>
      <c r="BH77" s="209"/>
      <c r="BI77" s="207"/>
      <c r="BJ77" s="207"/>
      <c r="BK77" s="208"/>
      <c r="BL77" s="208"/>
      <c r="BM77" s="68"/>
      <c r="BN77" s="68"/>
      <c r="BO77" s="68"/>
      <c r="BP77" s="68"/>
      <c r="BQ77" s="68"/>
      <c r="BR77" s="68"/>
      <c r="BS77" s="68"/>
      <c r="BT77" s="68"/>
      <c r="BU77" s="68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</row>
    <row r="78" spans="1:85" s="62" customFormat="1" ht="16.149999999999999" customHeight="1">
      <c r="A78" s="15"/>
      <c r="B78" s="15"/>
      <c r="C78" s="15"/>
      <c r="D78" s="25"/>
      <c r="E78" s="25"/>
      <c r="F78" s="25"/>
      <c r="G78" s="166"/>
      <c r="H78" s="166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99"/>
      <c r="AJ78" s="199"/>
      <c r="AK78" s="199"/>
      <c r="AL78" s="199"/>
      <c r="AM78" s="199"/>
      <c r="AN78" s="199"/>
      <c r="AO78" s="199"/>
      <c r="AP78" s="199"/>
      <c r="AQ78" s="166"/>
      <c r="AR78" s="166"/>
      <c r="AS78" s="166"/>
      <c r="AT78" s="166"/>
      <c r="AU78" s="200"/>
      <c r="AV78" s="200"/>
      <c r="AW78" s="84"/>
      <c r="AX78" s="59"/>
      <c r="AY78" s="80">
        <v>26</v>
      </c>
      <c r="AZ78" s="81">
        <v>34</v>
      </c>
      <c r="BA78" s="89">
        <v>36</v>
      </c>
      <c r="BB78" s="80">
        <v>36</v>
      </c>
      <c r="BC78" s="80"/>
      <c r="BD78" s="59"/>
      <c r="BE78" s="84"/>
      <c r="BF78" s="80"/>
      <c r="BG78" s="80"/>
      <c r="BH78" s="59"/>
      <c r="BI78" s="84"/>
      <c r="BJ78" s="90"/>
      <c r="BK78" s="90"/>
      <c r="BL78" s="88"/>
      <c r="BM78" s="68"/>
      <c r="BN78" s="68"/>
      <c r="BO78" s="68"/>
      <c r="BP78" s="68"/>
      <c r="BQ78" s="68"/>
      <c r="BR78" s="68"/>
      <c r="BS78" s="68"/>
      <c r="BT78" s="68"/>
      <c r="BU78" s="68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</row>
    <row r="79" spans="1:85" s="62" customFormat="1" ht="16.149999999999999" customHeight="1">
      <c r="A79" s="15"/>
      <c r="B79" s="15"/>
      <c r="C79" s="15"/>
      <c r="D79" s="25"/>
      <c r="E79" s="25"/>
      <c r="F79" s="25"/>
      <c r="G79" s="166">
        <v>7</v>
      </c>
      <c r="H79" s="166"/>
      <c r="I79" s="198" t="s">
        <v>115</v>
      </c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66">
        <v>2</v>
      </c>
      <c r="V79" s="166"/>
      <c r="W79" s="166"/>
      <c r="X79" s="166"/>
      <c r="Y79" s="166"/>
      <c r="Z79" s="166"/>
      <c r="AA79" s="166"/>
      <c r="AB79" s="166"/>
      <c r="AC79" s="166"/>
      <c r="AD79" s="166"/>
      <c r="AE79" s="166">
        <f>AG79*30</f>
        <v>150</v>
      </c>
      <c r="AF79" s="166"/>
      <c r="AG79" s="166">
        <v>5</v>
      </c>
      <c r="AH79" s="166"/>
      <c r="AI79" s="199">
        <v>68</v>
      </c>
      <c r="AJ79" s="199"/>
      <c r="AK79" s="199">
        <v>34</v>
      </c>
      <c r="AL79" s="199"/>
      <c r="AM79" s="199"/>
      <c r="AN79" s="199"/>
      <c r="AO79" s="199">
        <v>34</v>
      </c>
      <c r="AP79" s="199"/>
      <c r="AQ79" s="166"/>
      <c r="AR79" s="166"/>
      <c r="AS79" s="166">
        <v>10</v>
      </c>
      <c r="AT79" s="166"/>
      <c r="AU79" s="200">
        <v>72</v>
      </c>
      <c r="AV79" s="200"/>
      <c r="AW79" s="207"/>
      <c r="AX79" s="207"/>
      <c r="AY79" s="214">
        <v>4</v>
      </c>
      <c r="AZ79" s="214"/>
      <c r="BA79" s="207"/>
      <c r="BB79" s="207"/>
      <c r="BC79" s="209"/>
      <c r="BD79" s="209"/>
      <c r="BE79" s="207"/>
      <c r="BF79" s="207"/>
      <c r="BG79" s="209"/>
      <c r="BH79" s="209"/>
      <c r="BI79" s="207"/>
      <c r="BJ79" s="207"/>
      <c r="BK79" s="208"/>
      <c r="BL79" s="208"/>
      <c r="BM79" s="68"/>
      <c r="BN79" s="68"/>
      <c r="BO79" s="68"/>
      <c r="BP79" s="68"/>
      <c r="BQ79" s="68"/>
      <c r="BR79" s="68"/>
      <c r="BS79" s="68"/>
      <c r="BT79" s="68"/>
      <c r="BU79" s="68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</row>
    <row r="80" spans="1:85" s="62" customFormat="1" ht="16.149999999999999" customHeight="1">
      <c r="A80" s="15"/>
      <c r="B80" s="15"/>
      <c r="C80" s="15"/>
      <c r="D80" s="25"/>
      <c r="E80" s="25"/>
      <c r="F80" s="25"/>
      <c r="G80" s="166"/>
      <c r="H80" s="166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99"/>
      <c r="AJ80" s="199"/>
      <c r="AK80" s="199"/>
      <c r="AL80" s="199"/>
      <c r="AM80" s="199"/>
      <c r="AN80" s="199"/>
      <c r="AO80" s="199"/>
      <c r="AP80" s="199"/>
      <c r="AQ80" s="166"/>
      <c r="AR80" s="166"/>
      <c r="AS80" s="166"/>
      <c r="AT80" s="166"/>
      <c r="AU80" s="200"/>
      <c r="AV80" s="200"/>
      <c r="AW80" s="84"/>
      <c r="AX80" s="59"/>
      <c r="AY80" s="80">
        <v>34</v>
      </c>
      <c r="AZ80" s="81">
        <v>34</v>
      </c>
      <c r="BA80" s="89"/>
      <c r="BB80" s="80"/>
      <c r="BC80" s="80"/>
      <c r="BD80" s="59"/>
      <c r="BE80" s="84"/>
      <c r="BF80" s="80"/>
      <c r="BG80" s="80"/>
      <c r="BH80" s="59"/>
      <c r="BI80" s="84"/>
      <c r="BJ80" s="90"/>
      <c r="BK80" s="90"/>
      <c r="BL80" s="88"/>
      <c r="BM80" s="68"/>
      <c r="BN80" s="68"/>
      <c r="BO80" s="68"/>
      <c r="BP80" s="68"/>
      <c r="BQ80" s="68"/>
      <c r="BR80" s="68"/>
      <c r="BS80" s="68"/>
      <c r="BT80" s="68"/>
      <c r="BU80" s="68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</row>
    <row r="81" spans="1:85" s="62" customFormat="1" ht="13.5" customHeight="1">
      <c r="A81" s="158"/>
      <c r="B81" s="158"/>
      <c r="C81" s="158"/>
      <c r="D81" s="25"/>
      <c r="E81" s="25"/>
      <c r="F81" s="25"/>
      <c r="G81" s="166">
        <v>8</v>
      </c>
      <c r="H81" s="166"/>
      <c r="I81" s="215" t="s">
        <v>116</v>
      </c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166">
        <v>3</v>
      </c>
      <c r="V81" s="166"/>
      <c r="W81" s="166"/>
      <c r="X81" s="166"/>
      <c r="Y81" s="166"/>
      <c r="Z81" s="166"/>
      <c r="AA81" s="166"/>
      <c r="AB81" s="166"/>
      <c r="AC81" s="166"/>
      <c r="AD81" s="166"/>
      <c r="AE81" s="166">
        <f>AG81*30</f>
        <v>120</v>
      </c>
      <c r="AF81" s="166"/>
      <c r="AG81" s="166">
        <v>4</v>
      </c>
      <c r="AH81" s="166">
        <f>SUM(AG81:AG81)</f>
        <v>4</v>
      </c>
      <c r="AI81" s="199">
        <v>72</v>
      </c>
      <c r="AJ81" s="199"/>
      <c r="AK81" s="199">
        <v>36</v>
      </c>
      <c r="AL81" s="199"/>
      <c r="AM81" s="199">
        <v>36</v>
      </c>
      <c r="AN81" s="199"/>
      <c r="AO81" s="199"/>
      <c r="AP81" s="199"/>
      <c r="AQ81" s="166"/>
      <c r="AR81" s="166"/>
      <c r="AS81" s="166">
        <v>8</v>
      </c>
      <c r="AT81" s="166"/>
      <c r="AU81" s="200">
        <f>AE81-AI81-AS81</f>
        <v>40</v>
      </c>
      <c r="AV81" s="200"/>
      <c r="AW81" s="207"/>
      <c r="AX81" s="207"/>
      <c r="AY81" s="216"/>
      <c r="AZ81" s="216"/>
      <c r="BA81" s="207">
        <v>4</v>
      </c>
      <c r="BB81" s="207"/>
      <c r="BC81" s="217"/>
      <c r="BD81" s="217"/>
      <c r="BE81" s="207"/>
      <c r="BF81" s="207"/>
      <c r="BG81" s="217"/>
      <c r="BH81" s="217"/>
      <c r="BI81" s="207"/>
      <c r="BJ81" s="207"/>
      <c r="BK81" s="211"/>
      <c r="BL81" s="211"/>
      <c r="BM81" s="68"/>
      <c r="BN81" s="68"/>
      <c r="BO81" s="68"/>
      <c r="BP81" s="68"/>
      <c r="BQ81" s="68"/>
      <c r="BR81" s="68"/>
      <c r="BS81" s="68"/>
      <c r="BT81" s="68"/>
      <c r="BU81" s="68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</row>
    <row r="82" spans="1:85" s="62" customFormat="1" ht="12.75" customHeight="1">
      <c r="A82" s="158"/>
      <c r="B82" s="158"/>
      <c r="C82" s="158"/>
      <c r="D82" s="25"/>
      <c r="E82" s="25"/>
      <c r="F82" s="25"/>
      <c r="G82" s="166"/>
      <c r="H82" s="166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99"/>
      <c r="AJ82" s="199"/>
      <c r="AK82" s="199"/>
      <c r="AL82" s="199"/>
      <c r="AM82" s="199"/>
      <c r="AN82" s="199"/>
      <c r="AO82" s="199"/>
      <c r="AP82" s="199"/>
      <c r="AQ82" s="166"/>
      <c r="AR82" s="166"/>
      <c r="AS82" s="166"/>
      <c r="AT82" s="166"/>
      <c r="AU82" s="200"/>
      <c r="AV82" s="200"/>
      <c r="AW82" s="84"/>
      <c r="AX82" s="89"/>
      <c r="AY82" s="59"/>
      <c r="AZ82" s="59"/>
      <c r="BA82" s="84">
        <v>36</v>
      </c>
      <c r="BB82" s="89">
        <v>36</v>
      </c>
      <c r="BC82" s="59"/>
      <c r="BD82" s="59"/>
      <c r="BE82" s="84"/>
      <c r="BF82" s="89"/>
      <c r="BG82" s="59"/>
      <c r="BH82" s="59"/>
      <c r="BI82" s="84"/>
      <c r="BJ82" s="91"/>
      <c r="BK82" s="92"/>
      <c r="BL82" s="88"/>
      <c r="BM82" s="68"/>
      <c r="BN82" s="68"/>
      <c r="BO82" s="68"/>
      <c r="BP82" s="68"/>
      <c r="BQ82" s="68"/>
      <c r="BR82" s="68"/>
      <c r="BS82" s="68"/>
      <c r="BT82" s="68"/>
      <c r="BU82" s="68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</row>
    <row r="83" spans="1:85" s="62" customFormat="1" ht="17.25" customHeight="1">
      <c r="A83" s="158"/>
      <c r="B83" s="158"/>
      <c r="C83" s="158"/>
      <c r="D83" s="25"/>
      <c r="E83" s="25"/>
      <c r="F83" s="25"/>
      <c r="G83" s="166">
        <v>9</v>
      </c>
      <c r="H83" s="166"/>
      <c r="I83" s="198" t="s">
        <v>117</v>
      </c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66">
        <v>3</v>
      </c>
      <c r="V83" s="166"/>
      <c r="W83" s="166"/>
      <c r="X83" s="166"/>
      <c r="Y83" s="166"/>
      <c r="Z83" s="166"/>
      <c r="AA83" s="166"/>
      <c r="AB83" s="166"/>
      <c r="AC83" s="166"/>
      <c r="AD83" s="166"/>
      <c r="AE83" s="166">
        <f>AG83*30</f>
        <v>150</v>
      </c>
      <c r="AF83" s="166"/>
      <c r="AG83" s="166">
        <v>5</v>
      </c>
      <c r="AH83" s="166">
        <f>SUM(AG83:AG83)</f>
        <v>5</v>
      </c>
      <c r="AI83" s="218">
        <f>AK83+AO83</f>
        <v>90</v>
      </c>
      <c r="AJ83" s="218"/>
      <c r="AK83" s="199">
        <v>44</v>
      </c>
      <c r="AL83" s="199"/>
      <c r="AM83" s="199"/>
      <c r="AN83" s="199"/>
      <c r="AO83" s="199">
        <v>46</v>
      </c>
      <c r="AP83" s="199"/>
      <c r="AQ83" s="166"/>
      <c r="AR83" s="166"/>
      <c r="AS83" s="166">
        <v>8</v>
      </c>
      <c r="AT83" s="166"/>
      <c r="AU83" s="200">
        <f>AE83-AI83-AS83</f>
        <v>52</v>
      </c>
      <c r="AV83" s="200"/>
      <c r="AW83" s="207"/>
      <c r="AX83" s="207"/>
      <c r="AY83" s="217"/>
      <c r="AZ83" s="217"/>
      <c r="BA83" s="207">
        <v>5</v>
      </c>
      <c r="BB83" s="207"/>
      <c r="BC83" s="217"/>
      <c r="BD83" s="217"/>
      <c r="BE83" s="207"/>
      <c r="BF83" s="207"/>
      <c r="BG83" s="217"/>
      <c r="BH83" s="217"/>
      <c r="BI83" s="207"/>
      <c r="BJ83" s="207"/>
      <c r="BK83" s="211"/>
      <c r="BL83" s="211"/>
      <c r="BM83" s="68"/>
      <c r="BN83" s="68"/>
      <c r="BO83" s="68"/>
      <c r="BP83" s="68"/>
      <c r="BQ83" s="68"/>
      <c r="BR83" s="68"/>
      <c r="BS83" s="68"/>
      <c r="BT83" s="68"/>
      <c r="BU83" s="68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</row>
    <row r="84" spans="1:85" s="62" customFormat="1" ht="15.75" customHeight="1">
      <c r="A84" s="15"/>
      <c r="B84" s="15"/>
      <c r="C84" s="15"/>
      <c r="D84" s="25"/>
      <c r="E84" s="25"/>
      <c r="F84" s="25"/>
      <c r="G84" s="166"/>
      <c r="H84" s="166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218"/>
      <c r="AJ84" s="218"/>
      <c r="AK84" s="199"/>
      <c r="AL84" s="199"/>
      <c r="AM84" s="199"/>
      <c r="AN84" s="199"/>
      <c r="AO84" s="199"/>
      <c r="AP84" s="199"/>
      <c r="AQ84" s="166"/>
      <c r="AR84" s="166"/>
      <c r="AS84" s="166"/>
      <c r="AT84" s="166"/>
      <c r="AU84" s="200"/>
      <c r="AV84" s="200"/>
      <c r="AW84" s="84"/>
      <c r="AX84" s="89"/>
      <c r="AY84" s="59"/>
      <c r="AZ84" s="59"/>
      <c r="BA84" s="84">
        <v>44</v>
      </c>
      <c r="BB84" s="89">
        <v>46</v>
      </c>
      <c r="BC84" s="59"/>
      <c r="BD84" s="59"/>
      <c r="BE84" s="84"/>
      <c r="BF84" s="89"/>
      <c r="BG84" s="59"/>
      <c r="BH84" s="59"/>
      <c r="BI84" s="84"/>
      <c r="BJ84" s="91"/>
      <c r="BK84" s="92"/>
      <c r="BL84" s="88"/>
      <c r="BM84" s="68"/>
      <c r="BN84" s="68"/>
      <c r="BO84" s="68"/>
      <c r="BP84" s="68"/>
      <c r="BQ84" s="68"/>
      <c r="BR84" s="68"/>
      <c r="BS84" s="68"/>
      <c r="BT84" s="68"/>
      <c r="BU84" s="68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</row>
    <row r="85" spans="1:85" s="62" customFormat="1" ht="18" customHeight="1">
      <c r="A85" s="15"/>
      <c r="B85" s="15"/>
      <c r="C85" s="15"/>
      <c r="D85" s="25"/>
      <c r="E85" s="25"/>
      <c r="F85" s="25"/>
      <c r="G85" s="166">
        <v>10</v>
      </c>
      <c r="H85" s="166"/>
      <c r="I85" s="198" t="s">
        <v>118</v>
      </c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66">
        <v>5</v>
      </c>
      <c r="V85" s="166"/>
      <c r="W85" s="166"/>
      <c r="X85" s="166">
        <v>4</v>
      </c>
      <c r="Y85" s="166"/>
      <c r="Z85" s="166"/>
      <c r="AA85" s="166"/>
      <c r="AB85" s="166"/>
      <c r="AC85" s="166"/>
      <c r="AD85" s="166"/>
      <c r="AE85" s="166">
        <f>AG85*30</f>
        <v>240</v>
      </c>
      <c r="AF85" s="166"/>
      <c r="AG85" s="166">
        <v>8</v>
      </c>
      <c r="AH85" s="166">
        <f>SUM(AG85:AG85)</f>
        <v>8</v>
      </c>
      <c r="AI85" s="218">
        <v>154</v>
      </c>
      <c r="AJ85" s="218"/>
      <c r="AK85" s="199">
        <v>70</v>
      </c>
      <c r="AL85" s="199"/>
      <c r="AM85" s="199"/>
      <c r="AN85" s="199"/>
      <c r="AO85" s="199">
        <v>84</v>
      </c>
      <c r="AP85" s="199"/>
      <c r="AQ85" s="166"/>
      <c r="AR85" s="166"/>
      <c r="AS85" s="166">
        <v>14</v>
      </c>
      <c r="AT85" s="166"/>
      <c r="AU85" s="200">
        <f>AE85-AI85-AS85</f>
        <v>72</v>
      </c>
      <c r="AV85" s="200"/>
      <c r="AW85" s="207"/>
      <c r="AX85" s="207"/>
      <c r="AY85" s="217"/>
      <c r="AZ85" s="217"/>
      <c r="BA85" s="207"/>
      <c r="BB85" s="207"/>
      <c r="BC85" s="217">
        <v>4.5</v>
      </c>
      <c r="BD85" s="217"/>
      <c r="BE85" s="219">
        <v>4.5</v>
      </c>
      <c r="BF85" s="219"/>
      <c r="BG85" s="217"/>
      <c r="BH85" s="217"/>
      <c r="BI85" s="207"/>
      <c r="BJ85" s="207"/>
      <c r="BK85" s="212"/>
      <c r="BL85" s="212"/>
      <c r="BM85" s="68"/>
      <c r="BN85" s="68"/>
      <c r="BO85" s="68"/>
      <c r="BP85" s="68"/>
      <c r="BQ85" s="68"/>
      <c r="BR85" s="68"/>
      <c r="BS85" s="68"/>
      <c r="BT85" s="68"/>
      <c r="BU85" s="68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</row>
    <row r="86" spans="1:85" s="62" customFormat="1" ht="20.25" customHeight="1">
      <c r="A86" s="15"/>
      <c r="B86" s="15"/>
      <c r="C86" s="15"/>
      <c r="D86" s="25"/>
      <c r="E86" s="25"/>
      <c r="F86" s="25"/>
      <c r="G86" s="166"/>
      <c r="H86" s="166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218"/>
      <c r="AJ86" s="218"/>
      <c r="AK86" s="199"/>
      <c r="AL86" s="199"/>
      <c r="AM86" s="199"/>
      <c r="AN86" s="199"/>
      <c r="AO86" s="199"/>
      <c r="AP86" s="199"/>
      <c r="AQ86" s="166"/>
      <c r="AR86" s="166"/>
      <c r="AS86" s="166"/>
      <c r="AT86" s="166"/>
      <c r="AU86" s="200"/>
      <c r="AV86" s="200"/>
      <c r="AW86" s="84"/>
      <c r="AX86" s="89"/>
      <c r="AY86" s="59"/>
      <c r="AZ86" s="59"/>
      <c r="BA86" s="84"/>
      <c r="BB86" s="89"/>
      <c r="BC86" s="59">
        <v>36</v>
      </c>
      <c r="BD86" s="59">
        <v>38</v>
      </c>
      <c r="BE86" s="84">
        <v>34</v>
      </c>
      <c r="BF86" s="89">
        <v>46</v>
      </c>
      <c r="BG86" s="59"/>
      <c r="BH86" s="59"/>
      <c r="BI86" s="84"/>
      <c r="BJ86" s="89"/>
      <c r="BK86" s="59"/>
      <c r="BL86" s="81"/>
      <c r="BM86" s="68"/>
      <c r="BN86" s="68"/>
      <c r="BO86" s="68"/>
      <c r="BP86" s="68"/>
      <c r="BQ86" s="68"/>
      <c r="BR86" s="68"/>
      <c r="BS86" s="68"/>
      <c r="BT86" s="68"/>
      <c r="BU86" s="68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</row>
    <row r="87" spans="1:85" s="62" customFormat="1" ht="20.25" customHeight="1">
      <c r="A87" s="15"/>
      <c r="B87" s="15"/>
      <c r="C87" s="15"/>
      <c r="D87" s="25"/>
      <c r="E87" s="25"/>
      <c r="F87" s="25"/>
      <c r="G87" s="166">
        <v>11</v>
      </c>
      <c r="H87" s="166"/>
      <c r="I87" s="198" t="s">
        <v>119</v>
      </c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66">
        <v>4</v>
      </c>
      <c r="V87" s="166"/>
      <c r="W87" s="166"/>
      <c r="X87" s="166"/>
      <c r="Y87" s="166"/>
      <c r="Z87" s="166"/>
      <c r="AA87" s="166"/>
      <c r="AB87" s="166"/>
      <c r="AC87" s="166"/>
      <c r="AD87" s="166"/>
      <c r="AE87" s="166">
        <f>AG87*30</f>
        <v>120</v>
      </c>
      <c r="AF87" s="166"/>
      <c r="AG87" s="166">
        <v>4</v>
      </c>
      <c r="AH87" s="166">
        <f>SUM(AG87:AG87)</f>
        <v>4</v>
      </c>
      <c r="AI87" s="218">
        <v>62</v>
      </c>
      <c r="AJ87" s="218"/>
      <c r="AK87" s="199">
        <v>28</v>
      </c>
      <c r="AL87" s="199"/>
      <c r="AM87" s="199"/>
      <c r="AN87" s="199"/>
      <c r="AO87" s="199">
        <v>34</v>
      </c>
      <c r="AP87" s="199"/>
      <c r="AQ87" s="166"/>
      <c r="AR87" s="166"/>
      <c r="AS87" s="166">
        <v>8</v>
      </c>
      <c r="AT87" s="166"/>
      <c r="AU87" s="200">
        <f>AE87-AI87-AS87</f>
        <v>50</v>
      </c>
      <c r="AV87" s="200"/>
      <c r="AW87" s="207"/>
      <c r="AX87" s="207"/>
      <c r="AY87" s="217"/>
      <c r="AZ87" s="217"/>
      <c r="BA87" s="207"/>
      <c r="BB87" s="207"/>
      <c r="BC87" s="217">
        <v>3.5</v>
      </c>
      <c r="BD87" s="217"/>
      <c r="BE87" s="207"/>
      <c r="BF87" s="207"/>
      <c r="BG87" s="217"/>
      <c r="BH87" s="217"/>
      <c r="BI87" s="207"/>
      <c r="BJ87" s="207"/>
      <c r="BK87" s="212"/>
      <c r="BL87" s="212"/>
      <c r="BM87" s="68"/>
      <c r="BN87" s="68"/>
      <c r="BO87" s="68"/>
      <c r="BP87" s="68"/>
      <c r="BQ87" s="68"/>
      <c r="BR87" s="68"/>
      <c r="BS87" s="68"/>
      <c r="BT87" s="68"/>
      <c r="BU87" s="68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</row>
    <row r="88" spans="1:85" s="62" customFormat="1" ht="20.25" customHeight="1">
      <c r="A88" s="15"/>
      <c r="B88" s="15"/>
      <c r="C88" s="15"/>
      <c r="D88" s="25"/>
      <c r="E88" s="25"/>
      <c r="F88" s="25"/>
      <c r="G88" s="166"/>
      <c r="H88" s="166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218"/>
      <c r="AJ88" s="218"/>
      <c r="AK88" s="199"/>
      <c r="AL88" s="199"/>
      <c r="AM88" s="199"/>
      <c r="AN88" s="199"/>
      <c r="AO88" s="199"/>
      <c r="AP88" s="199"/>
      <c r="AQ88" s="166"/>
      <c r="AR88" s="166"/>
      <c r="AS88" s="166"/>
      <c r="AT88" s="166"/>
      <c r="AU88" s="200"/>
      <c r="AV88" s="200"/>
      <c r="AW88" s="84"/>
      <c r="AX88" s="89"/>
      <c r="AY88" s="59"/>
      <c r="AZ88" s="59"/>
      <c r="BA88" s="84"/>
      <c r="BB88" s="89"/>
      <c r="BC88" s="59">
        <v>28</v>
      </c>
      <c r="BD88" s="59">
        <v>34</v>
      </c>
      <c r="BE88" s="84"/>
      <c r="BF88" s="89"/>
      <c r="BG88" s="59"/>
      <c r="BH88" s="59"/>
      <c r="BI88" s="84"/>
      <c r="BJ88" s="89"/>
      <c r="BK88" s="59"/>
      <c r="BL88" s="88"/>
      <c r="BM88" s="68"/>
      <c r="BN88" s="68"/>
      <c r="BO88" s="68"/>
      <c r="BP88" s="68"/>
      <c r="BQ88" s="68"/>
      <c r="BR88" s="68"/>
      <c r="BS88" s="68"/>
      <c r="BT88" s="68"/>
      <c r="BU88" s="68"/>
      <c r="BV88" s="220"/>
      <c r="BW88" s="220"/>
      <c r="BX88" s="220"/>
      <c r="BY88" s="220"/>
      <c r="BZ88" s="220"/>
      <c r="CA88" s="220"/>
      <c r="CB88" s="220"/>
      <c r="CC88" s="220"/>
      <c r="CD88" s="220"/>
      <c r="CE88" s="220"/>
      <c r="CF88" s="220"/>
      <c r="CG88" s="220"/>
    </row>
    <row r="89" spans="1:85" s="62" customFormat="1" ht="20.25" customHeight="1">
      <c r="A89" s="15"/>
      <c r="B89" s="15"/>
      <c r="C89" s="15"/>
      <c r="D89" s="25"/>
      <c r="E89" s="25"/>
      <c r="F89" s="25"/>
      <c r="G89" s="166">
        <v>12</v>
      </c>
      <c r="H89" s="166"/>
      <c r="I89" s="198" t="s">
        <v>120</v>
      </c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66">
        <v>4</v>
      </c>
      <c r="V89" s="166"/>
      <c r="W89" s="166"/>
      <c r="X89" s="166"/>
      <c r="Y89" s="166"/>
      <c r="Z89" s="166"/>
      <c r="AA89" s="166"/>
      <c r="AB89" s="166"/>
      <c r="AC89" s="166"/>
      <c r="AD89" s="166"/>
      <c r="AE89" s="166">
        <f>AG89*30</f>
        <v>120</v>
      </c>
      <c r="AF89" s="166"/>
      <c r="AG89" s="221">
        <v>4</v>
      </c>
      <c r="AH89" s="221">
        <f>SUM(AG89:AG89)</f>
        <v>4</v>
      </c>
      <c r="AI89" s="218">
        <v>68</v>
      </c>
      <c r="AJ89" s="218"/>
      <c r="AK89" s="218">
        <v>30</v>
      </c>
      <c r="AL89" s="218"/>
      <c r="AM89" s="199"/>
      <c r="AN89" s="199"/>
      <c r="AO89" s="218">
        <v>38</v>
      </c>
      <c r="AP89" s="218"/>
      <c r="AQ89" s="166"/>
      <c r="AR89" s="166"/>
      <c r="AS89" s="221">
        <v>8</v>
      </c>
      <c r="AT89" s="221"/>
      <c r="AU89" s="200">
        <f>AE89-AI89-AS89</f>
        <v>44</v>
      </c>
      <c r="AV89" s="200"/>
      <c r="AW89" s="207"/>
      <c r="AX89" s="207"/>
      <c r="AY89" s="212"/>
      <c r="AZ89" s="212"/>
      <c r="BA89" s="213"/>
      <c r="BB89" s="213"/>
      <c r="BC89" s="212">
        <v>4</v>
      </c>
      <c r="BD89" s="212"/>
      <c r="BE89" s="207"/>
      <c r="BF89" s="207"/>
      <c r="BG89" s="217"/>
      <c r="BH89" s="217"/>
      <c r="BI89" s="207"/>
      <c r="BJ89" s="207"/>
      <c r="BK89" s="212"/>
      <c r="BL89" s="212"/>
      <c r="BM89" s="94"/>
      <c r="BN89" s="68"/>
      <c r="BO89" s="68"/>
      <c r="BP89" s="68"/>
      <c r="BQ89" s="68"/>
      <c r="BR89" s="68"/>
      <c r="BS89" s="68"/>
      <c r="BT89" s="68"/>
      <c r="BU89" s="68"/>
      <c r="BV89" s="220"/>
      <c r="BW89" s="220"/>
      <c r="BX89" s="220"/>
      <c r="BY89" s="220"/>
      <c r="BZ89" s="220"/>
      <c r="CA89" s="220"/>
      <c r="CB89" s="220"/>
      <c r="CC89" s="220"/>
      <c r="CD89" s="220"/>
      <c r="CE89" s="220"/>
      <c r="CF89" s="220"/>
      <c r="CG89" s="220"/>
    </row>
    <row r="90" spans="1:85" s="62" customFormat="1" ht="20.25" customHeight="1">
      <c r="A90" s="15"/>
      <c r="B90" s="15"/>
      <c r="C90" s="15"/>
      <c r="D90" s="25"/>
      <c r="E90" s="25"/>
      <c r="F90" s="25"/>
      <c r="G90" s="166"/>
      <c r="H90" s="166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221"/>
      <c r="AH90" s="221"/>
      <c r="AI90" s="218"/>
      <c r="AJ90" s="218"/>
      <c r="AK90" s="218"/>
      <c r="AL90" s="218"/>
      <c r="AM90" s="199"/>
      <c r="AN90" s="199"/>
      <c r="AO90" s="218"/>
      <c r="AP90" s="218"/>
      <c r="AQ90" s="166"/>
      <c r="AR90" s="166"/>
      <c r="AS90" s="221"/>
      <c r="AT90" s="221"/>
      <c r="AU90" s="200"/>
      <c r="AV90" s="200"/>
      <c r="AW90" s="75"/>
      <c r="AX90" s="52"/>
      <c r="AY90" s="95"/>
      <c r="AZ90" s="96"/>
      <c r="BA90" s="93"/>
      <c r="BB90" s="52"/>
      <c r="BC90" s="80">
        <v>30</v>
      </c>
      <c r="BD90" s="81">
        <v>38</v>
      </c>
      <c r="BE90" s="84"/>
      <c r="BF90" s="89"/>
      <c r="BG90" s="59"/>
      <c r="BH90" s="59"/>
      <c r="BI90" s="84"/>
      <c r="BJ90" s="89"/>
      <c r="BK90" s="59"/>
      <c r="BL90" s="88"/>
      <c r="BM90" s="68"/>
      <c r="BN90" s="68"/>
      <c r="BO90" s="68"/>
      <c r="BP90" s="68"/>
      <c r="BQ90" s="68"/>
      <c r="BR90" s="68"/>
      <c r="BS90" s="68"/>
      <c r="BT90" s="68"/>
      <c r="BU90" s="68"/>
      <c r="BV90" s="220"/>
      <c r="BW90" s="220"/>
      <c r="BX90" s="220"/>
      <c r="BY90" s="220"/>
      <c r="BZ90" s="220"/>
      <c r="CA90" s="220"/>
      <c r="CB90" s="220"/>
      <c r="CC90" s="220"/>
      <c r="CD90" s="220"/>
      <c r="CE90" s="220"/>
      <c r="CF90" s="220"/>
      <c r="CG90" s="220"/>
    </row>
    <row r="91" spans="1:85" s="62" customFormat="1" ht="15" customHeight="1">
      <c r="A91" s="15"/>
      <c r="B91" s="15"/>
      <c r="C91" s="15"/>
      <c r="D91" s="25"/>
      <c r="E91" s="25"/>
      <c r="F91" s="25"/>
      <c r="G91" s="166">
        <v>13</v>
      </c>
      <c r="H91" s="166"/>
      <c r="I91" s="215" t="s">
        <v>121</v>
      </c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21">
        <v>4</v>
      </c>
      <c r="V91" s="221"/>
      <c r="W91" s="221"/>
      <c r="X91" s="221"/>
      <c r="Y91" s="221"/>
      <c r="Z91" s="221"/>
      <c r="AA91" s="222"/>
      <c r="AB91" s="222"/>
      <c r="AC91" s="166"/>
      <c r="AD91" s="166"/>
      <c r="AE91" s="166">
        <f>AG91*30</f>
        <v>120</v>
      </c>
      <c r="AF91" s="166"/>
      <c r="AG91" s="221">
        <v>4</v>
      </c>
      <c r="AH91" s="221">
        <f>SUM(AG91:AG91)</f>
        <v>4</v>
      </c>
      <c r="AI91" s="218">
        <f>AK91+AO91</f>
        <v>68</v>
      </c>
      <c r="AJ91" s="218"/>
      <c r="AK91" s="218">
        <v>30</v>
      </c>
      <c r="AL91" s="218"/>
      <c r="AM91" s="199"/>
      <c r="AN91" s="199"/>
      <c r="AO91" s="218">
        <v>38</v>
      </c>
      <c r="AP91" s="218"/>
      <c r="AQ91" s="166"/>
      <c r="AR91" s="166"/>
      <c r="AS91" s="221">
        <v>8</v>
      </c>
      <c r="AT91" s="221"/>
      <c r="AU91" s="200">
        <f>AE91-AI91-AS91</f>
        <v>44</v>
      </c>
      <c r="AV91" s="200"/>
      <c r="AW91" s="207"/>
      <c r="AX91" s="207"/>
      <c r="AY91" s="212"/>
      <c r="AZ91" s="212"/>
      <c r="BA91" s="213"/>
      <c r="BB91" s="213"/>
      <c r="BC91" s="212">
        <v>4</v>
      </c>
      <c r="BD91" s="212"/>
      <c r="BE91" s="207"/>
      <c r="BF91" s="207"/>
      <c r="BG91" s="217"/>
      <c r="BH91" s="217"/>
      <c r="BI91" s="207"/>
      <c r="BJ91" s="207"/>
      <c r="BK91" s="212"/>
      <c r="BL91" s="212"/>
      <c r="BM91" s="68"/>
      <c r="BN91" s="68"/>
      <c r="BO91" s="68"/>
      <c r="BP91" s="68"/>
      <c r="BQ91" s="68"/>
      <c r="BR91" s="68"/>
      <c r="BS91" s="68"/>
      <c r="BT91" s="68"/>
      <c r="BU91" s="68"/>
      <c r="BV91" s="220"/>
      <c r="BW91" s="220"/>
      <c r="BX91" s="220"/>
      <c r="BY91" s="220"/>
      <c r="BZ91" s="220"/>
      <c r="CA91" s="220"/>
      <c r="CB91" s="220"/>
      <c r="CC91" s="220"/>
      <c r="CD91" s="220"/>
      <c r="CE91" s="220"/>
      <c r="CF91" s="220"/>
      <c r="CG91" s="220"/>
    </row>
    <row r="92" spans="1:85" s="62" customFormat="1" ht="15" customHeight="1">
      <c r="A92" s="15"/>
      <c r="B92" s="15"/>
      <c r="C92" s="15"/>
      <c r="D92" s="25"/>
      <c r="E92" s="25"/>
      <c r="F92" s="25"/>
      <c r="G92" s="166"/>
      <c r="H92" s="166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21"/>
      <c r="V92" s="221"/>
      <c r="W92" s="221"/>
      <c r="X92" s="221"/>
      <c r="Y92" s="221"/>
      <c r="Z92" s="221"/>
      <c r="AA92" s="222"/>
      <c r="AB92" s="222"/>
      <c r="AC92" s="166"/>
      <c r="AD92" s="166"/>
      <c r="AE92" s="166"/>
      <c r="AF92" s="166"/>
      <c r="AG92" s="221"/>
      <c r="AH92" s="221"/>
      <c r="AI92" s="218"/>
      <c r="AJ92" s="218"/>
      <c r="AK92" s="218"/>
      <c r="AL92" s="218"/>
      <c r="AM92" s="199"/>
      <c r="AN92" s="199"/>
      <c r="AO92" s="218"/>
      <c r="AP92" s="218"/>
      <c r="AQ92" s="166"/>
      <c r="AR92" s="166"/>
      <c r="AS92" s="221"/>
      <c r="AT92" s="221"/>
      <c r="AU92" s="200"/>
      <c r="AV92" s="200"/>
      <c r="AW92" s="75"/>
      <c r="AX92" s="52"/>
      <c r="AY92" s="95"/>
      <c r="AZ92" s="96"/>
      <c r="BA92" s="93"/>
      <c r="BB92" s="52"/>
      <c r="BC92" s="80">
        <v>30</v>
      </c>
      <c r="BD92" s="81">
        <v>38</v>
      </c>
      <c r="BE92" s="84"/>
      <c r="BF92" s="89"/>
      <c r="BG92" s="59"/>
      <c r="BH92" s="59"/>
      <c r="BI92" s="84"/>
      <c r="BJ92" s="89"/>
      <c r="BK92" s="59"/>
      <c r="BL92" s="88"/>
      <c r="BM92" s="68"/>
      <c r="BN92" s="68"/>
      <c r="BO92" s="68"/>
      <c r="BP92" s="68"/>
      <c r="BQ92" s="68"/>
      <c r="BR92" s="68"/>
      <c r="BS92" s="68"/>
      <c r="BT92" s="68"/>
      <c r="BU92" s="68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</row>
    <row r="93" spans="1:85" s="62" customFormat="1" ht="15" customHeight="1">
      <c r="A93" s="15"/>
      <c r="B93" s="15"/>
      <c r="C93" s="15"/>
      <c r="D93" s="25"/>
      <c r="E93" s="25"/>
      <c r="F93" s="25"/>
      <c r="G93" s="166">
        <v>14</v>
      </c>
      <c r="H93" s="166"/>
      <c r="I93" s="198" t="s">
        <v>122</v>
      </c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66">
        <v>5</v>
      </c>
      <c r="V93" s="166"/>
      <c r="W93" s="166"/>
      <c r="X93" s="166"/>
      <c r="Y93" s="166"/>
      <c r="Z93" s="166"/>
      <c r="AA93" s="166"/>
      <c r="AB93" s="166"/>
      <c r="AC93" s="166"/>
      <c r="AD93" s="166"/>
      <c r="AE93" s="166">
        <f>AG93*30</f>
        <v>120</v>
      </c>
      <c r="AF93" s="166"/>
      <c r="AG93" s="166">
        <v>4</v>
      </c>
      <c r="AH93" s="166">
        <f>SUM(AG93:AG93)</f>
        <v>4</v>
      </c>
      <c r="AI93" s="218">
        <v>80</v>
      </c>
      <c r="AJ93" s="218"/>
      <c r="AK93" s="199">
        <v>40</v>
      </c>
      <c r="AL93" s="199"/>
      <c r="AM93" s="199"/>
      <c r="AN93" s="199"/>
      <c r="AO93" s="199">
        <v>40</v>
      </c>
      <c r="AP93" s="199"/>
      <c r="AQ93" s="166"/>
      <c r="AR93" s="166"/>
      <c r="AS93" s="166">
        <v>8</v>
      </c>
      <c r="AT93" s="166"/>
      <c r="AU93" s="200">
        <f>AE93-AI93-AS93</f>
        <v>32</v>
      </c>
      <c r="AV93" s="200"/>
      <c r="AW93" s="207"/>
      <c r="AX93" s="207"/>
      <c r="AY93" s="217"/>
      <c r="AZ93" s="217"/>
      <c r="BA93" s="207"/>
      <c r="BB93" s="207"/>
      <c r="BC93" s="217"/>
      <c r="BD93" s="217"/>
      <c r="BE93" s="207">
        <v>4.5</v>
      </c>
      <c r="BF93" s="207"/>
      <c r="BG93" s="217"/>
      <c r="BH93" s="217"/>
      <c r="BI93" s="207"/>
      <c r="BJ93" s="207"/>
      <c r="BK93" s="212"/>
      <c r="BL93" s="212"/>
      <c r="BM93" s="68"/>
      <c r="BN93" s="68"/>
      <c r="BO93" s="68"/>
      <c r="BP93" s="68"/>
      <c r="BQ93" s="68"/>
      <c r="BR93" s="68"/>
      <c r="BS93" s="68"/>
      <c r="BT93" s="68"/>
      <c r="BU93" s="68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</row>
    <row r="94" spans="1:85" s="62" customFormat="1" ht="15.75" customHeight="1">
      <c r="A94" s="15"/>
      <c r="B94" s="15"/>
      <c r="C94" s="15"/>
      <c r="D94" s="25"/>
      <c r="E94" s="25"/>
      <c r="F94" s="25"/>
      <c r="G94" s="166"/>
      <c r="H94" s="166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218"/>
      <c r="AJ94" s="218"/>
      <c r="AK94" s="199"/>
      <c r="AL94" s="199"/>
      <c r="AM94" s="199"/>
      <c r="AN94" s="199"/>
      <c r="AO94" s="199"/>
      <c r="AP94" s="199"/>
      <c r="AQ94" s="166"/>
      <c r="AR94" s="166"/>
      <c r="AS94" s="166"/>
      <c r="AT94" s="166"/>
      <c r="AU94" s="200"/>
      <c r="AV94" s="200"/>
      <c r="AW94" s="84"/>
      <c r="AX94" s="89"/>
      <c r="AY94" s="59"/>
      <c r="AZ94" s="59"/>
      <c r="BA94" s="84"/>
      <c r="BB94" s="89"/>
      <c r="BC94" s="59"/>
      <c r="BD94" s="59"/>
      <c r="BE94" s="84">
        <v>40</v>
      </c>
      <c r="BF94" s="89">
        <v>40</v>
      </c>
      <c r="BG94" s="59"/>
      <c r="BH94" s="59"/>
      <c r="BI94" s="84"/>
      <c r="BJ94" s="89"/>
      <c r="BK94" s="59"/>
      <c r="BL94" s="88"/>
      <c r="BM94" s="68"/>
      <c r="BN94" s="68"/>
      <c r="BO94" s="68"/>
      <c r="BP94" s="68"/>
      <c r="BQ94" s="68"/>
      <c r="BR94" s="68"/>
      <c r="BS94" s="68"/>
      <c r="BT94" s="68"/>
      <c r="BU94" s="68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</row>
    <row r="95" spans="1:85" s="62" customFormat="1" ht="19.350000000000001" customHeight="1">
      <c r="A95" s="15"/>
      <c r="B95" s="15"/>
      <c r="C95" s="15"/>
      <c r="D95" s="25"/>
      <c r="E95" s="25"/>
      <c r="F95" s="25"/>
      <c r="G95" s="166">
        <v>15</v>
      </c>
      <c r="H95" s="166"/>
      <c r="I95" s="198" t="s">
        <v>123</v>
      </c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66">
        <v>5</v>
      </c>
      <c r="V95" s="166"/>
      <c r="W95" s="166"/>
      <c r="X95" s="166"/>
      <c r="Y95" s="166"/>
      <c r="Z95" s="166"/>
      <c r="AA95" s="166"/>
      <c r="AB95" s="166"/>
      <c r="AC95" s="166"/>
      <c r="AD95" s="166"/>
      <c r="AE95" s="166">
        <f>AG95*30</f>
        <v>150</v>
      </c>
      <c r="AF95" s="166"/>
      <c r="AG95" s="166">
        <v>5</v>
      </c>
      <c r="AH95" s="166">
        <f>SUM(AG95:AG95)</f>
        <v>5</v>
      </c>
      <c r="AI95" s="218">
        <v>88</v>
      </c>
      <c r="AJ95" s="218"/>
      <c r="AK95" s="199">
        <v>40</v>
      </c>
      <c r="AL95" s="199"/>
      <c r="AM95" s="199"/>
      <c r="AN95" s="199"/>
      <c r="AO95" s="199">
        <v>48</v>
      </c>
      <c r="AP95" s="199"/>
      <c r="AQ95" s="166"/>
      <c r="AR95" s="166"/>
      <c r="AS95" s="166">
        <v>10</v>
      </c>
      <c r="AT95" s="166"/>
      <c r="AU95" s="200">
        <f>AE95-AI95-AS95</f>
        <v>52</v>
      </c>
      <c r="AV95" s="200"/>
      <c r="AW95" s="207"/>
      <c r="AX95" s="207"/>
      <c r="AY95" s="217"/>
      <c r="AZ95" s="217"/>
      <c r="BA95" s="207"/>
      <c r="BB95" s="207"/>
      <c r="BC95" s="217"/>
      <c r="BD95" s="217"/>
      <c r="BE95" s="207">
        <v>5</v>
      </c>
      <c r="BF95" s="207"/>
      <c r="BG95" s="217"/>
      <c r="BH95" s="217"/>
      <c r="BI95" s="207"/>
      <c r="BJ95" s="207"/>
      <c r="BK95" s="212"/>
      <c r="BL95" s="212"/>
      <c r="BM95" s="68"/>
      <c r="BN95" s="68"/>
      <c r="BO95" s="68"/>
      <c r="BP95" s="68"/>
      <c r="BQ95" s="68"/>
      <c r="BR95" s="68"/>
      <c r="BS95" s="68"/>
      <c r="BT95" s="68"/>
      <c r="BU95" s="68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</row>
    <row r="96" spans="1:85" s="62" customFormat="1" ht="15.75" customHeight="1">
      <c r="A96" s="15"/>
      <c r="B96" s="15"/>
      <c r="C96" s="15"/>
      <c r="D96" s="25"/>
      <c r="E96" s="25"/>
      <c r="F96" s="25"/>
      <c r="G96" s="166"/>
      <c r="H96" s="166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218"/>
      <c r="AJ96" s="218"/>
      <c r="AK96" s="199"/>
      <c r="AL96" s="199"/>
      <c r="AM96" s="199"/>
      <c r="AN96" s="199"/>
      <c r="AO96" s="199"/>
      <c r="AP96" s="199"/>
      <c r="AQ96" s="166"/>
      <c r="AR96" s="166"/>
      <c r="AS96" s="166"/>
      <c r="AT96" s="166"/>
      <c r="AU96" s="200"/>
      <c r="AV96" s="200"/>
      <c r="AW96" s="84"/>
      <c r="AX96" s="89"/>
      <c r="AY96" s="59"/>
      <c r="AZ96" s="59"/>
      <c r="BA96" s="98"/>
      <c r="BB96" s="99"/>
      <c r="BC96" s="100"/>
      <c r="BD96" s="100"/>
      <c r="BE96" s="98">
        <v>40</v>
      </c>
      <c r="BF96" s="99">
        <v>48</v>
      </c>
      <c r="BG96" s="100"/>
      <c r="BH96" s="100"/>
      <c r="BI96" s="98"/>
      <c r="BJ96" s="99"/>
      <c r="BK96" s="100"/>
      <c r="BL96" s="101"/>
      <c r="BM96" s="68"/>
      <c r="BN96" s="68"/>
      <c r="BO96" s="68"/>
      <c r="BP96" s="68"/>
      <c r="BQ96" s="68"/>
      <c r="BR96" s="68"/>
      <c r="BS96" s="68"/>
      <c r="BT96" s="68"/>
      <c r="BU96" s="68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</row>
    <row r="97" spans="1:85" s="62" customFormat="1" ht="17.25" customHeight="1">
      <c r="A97" s="15"/>
      <c r="B97" s="15"/>
      <c r="C97" s="15"/>
      <c r="D97" s="25"/>
      <c r="E97" s="25"/>
      <c r="F97" s="25"/>
      <c r="G97" s="166">
        <v>16</v>
      </c>
      <c r="H97" s="166"/>
      <c r="I97" s="198" t="s">
        <v>124</v>
      </c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66">
        <v>6</v>
      </c>
      <c r="V97" s="166"/>
      <c r="W97" s="166"/>
      <c r="X97" s="166"/>
      <c r="Y97" s="166"/>
      <c r="Z97" s="166"/>
      <c r="AA97" s="166"/>
      <c r="AB97" s="166"/>
      <c r="AC97" s="166"/>
      <c r="AD97" s="166"/>
      <c r="AE97" s="166">
        <f>AG97*30</f>
        <v>120</v>
      </c>
      <c r="AF97" s="166"/>
      <c r="AG97" s="166">
        <v>4</v>
      </c>
      <c r="AH97" s="166">
        <f>SUM(AG97:AG97)</f>
        <v>4</v>
      </c>
      <c r="AI97" s="218">
        <v>66</v>
      </c>
      <c r="AJ97" s="218"/>
      <c r="AK97" s="199">
        <v>30</v>
      </c>
      <c r="AL97" s="199"/>
      <c r="AM97" s="199"/>
      <c r="AN97" s="199"/>
      <c r="AO97" s="199">
        <v>36</v>
      </c>
      <c r="AP97" s="199"/>
      <c r="AQ97" s="166"/>
      <c r="AR97" s="166"/>
      <c r="AS97" s="166">
        <v>8</v>
      </c>
      <c r="AT97" s="166"/>
      <c r="AU97" s="200">
        <f>AE97-AI97-AS97</f>
        <v>46</v>
      </c>
      <c r="AV97" s="200"/>
      <c r="AW97" s="207"/>
      <c r="AX97" s="207"/>
      <c r="AY97" s="212"/>
      <c r="AZ97" s="212"/>
      <c r="BA97" s="213"/>
      <c r="BB97" s="213"/>
      <c r="BC97" s="212"/>
      <c r="BD97" s="212"/>
      <c r="BE97" s="221"/>
      <c r="BF97" s="221"/>
      <c r="BG97" s="223">
        <v>5</v>
      </c>
      <c r="BH97" s="223"/>
      <c r="BI97" s="224"/>
      <c r="BJ97" s="224"/>
      <c r="BK97" s="212"/>
      <c r="BL97" s="212"/>
      <c r="BM97" s="68"/>
      <c r="BN97" s="68"/>
      <c r="BO97" s="68"/>
      <c r="BP97" s="68"/>
      <c r="BQ97" s="68"/>
      <c r="BR97" s="68"/>
      <c r="BS97" s="68"/>
      <c r="BT97" s="68"/>
      <c r="BU97" s="68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</row>
    <row r="98" spans="1:85" s="62" customFormat="1" ht="16.5" customHeight="1">
      <c r="A98" s="15"/>
      <c r="B98" s="15"/>
      <c r="C98" s="158"/>
      <c r="D98" s="158"/>
      <c r="E98" s="158"/>
      <c r="F98" s="25"/>
      <c r="G98" s="166"/>
      <c r="H98" s="166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218"/>
      <c r="AJ98" s="218"/>
      <c r="AK98" s="199"/>
      <c r="AL98" s="199"/>
      <c r="AM98" s="199"/>
      <c r="AN98" s="199"/>
      <c r="AO98" s="199"/>
      <c r="AP98" s="199"/>
      <c r="AQ98" s="166"/>
      <c r="AR98" s="166"/>
      <c r="AS98" s="166"/>
      <c r="AT98" s="166"/>
      <c r="AU98" s="200"/>
      <c r="AV98" s="200"/>
      <c r="AW98" s="75"/>
      <c r="AX98" s="52"/>
      <c r="AY98" s="95"/>
      <c r="AZ98" s="96"/>
      <c r="BA98" s="93"/>
      <c r="BB98" s="52"/>
      <c r="BC98" s="80"/>
      <c r="BD98" s="81"/>
      <c r="BE98" s="93"/>
      <c r="BF98" s="52"/>
      <c r="BG98" s="92">
        <v>30</v>
      </c>
      <c r="BH98" s="92">
        <v>36</v>
      </c>
      <c r="BI98" s="84"/>
      <c r="BJ98" s="102"/>
      <c r="BK98" s="102"/>
      <c r="BL98" s="103"/>
      <c r="BM98" s="68"/>
      <c r="BN98" s="68"/>
      <c r="BO98" s="68"/>
      <c r="BP98" s="68"/>
      <c r="BQ98" s="68"/>
      <c r="BR98" s="68"/>
      <c r="BS98" s="68"/>
      <c r="BT98" s="68"/>
      <c r="BU98" s="68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</row>
    <row r="99" spans="1:85" s="62" customFormat="1" ht="16.5" customHeight="1">
      <c r="A99" s="15"/>
      <c r="B99" s="15"/>
      <c r="C99" s="43"/>
      <c r="D99" s="43"/>
      <c r="E99" s="43"/>
      <c r="F99" s="25"/>
      <c r="G99" s="166">
        <v>17</v>
      </c>
      <c r="H99" s="166"/>
      <c r="I99" s="225" t="s">
        <v>125</v>
      </c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1">
        <v>6</v>
      </c>
      <c r="V99" s="221"/>
      <c r="W99" s="221"/>
      <c r="X99" s="226"/>
      <c r="Y99" s="226"/>
      <c r="Z99" s="226"/>
      <c r="AA99" s="227"/>
      <c r="AB99" s="227"/>
      <c r="AC99" s="227"/>
      <c r="AD99" s="227"/>
      <c r="AE99" s="166">
        <v>120</v>
      </c>
      <c r="AF99" s="166"/>
      <c r="AG99" s="221">
        <v>4</v>
      </c>
      <c r="AH99" s="221">
        <f>SUM(AG99:AG99)</f>
        <v>4</v>
      </c>
      <c r="AI99" s="218">
        <v>66</v>
      </c>
      <c r="AJ99" s="218"/>
      <c r="AK99" s="218">
        <v>30</v>
      </c>
      <c r="AL99" s="218"/>
      <c r="AM99" s="228"/>
      <c r="AN99" s="228"/>
      <c r="AO99" s="166">
        <v>36</v>
      </c>
      <c r="AP99" s="166"/>
      <c r="AQ99" s="227"/>
      <c r="AR99" s="227"/>
      <c r="AS99" s="221">
        <v>8</v>
      </c>
      <c r="AT99" s="221"/>
      <c r="AU99" s="200">
        <v>46</v>
      </c>
      <c r="AV99" s="200"/>
      <c r="AW99" s="105"/>
      <c r="AX99" s="93"/>
      <c r="AY99" s="106"/>
      <c r="AZ99" s="96"/>
      <c r="BA99" s="51"/>
      <c r="BB99" s="93"/>
      <c r="BC99" s="59"/>
      <c r="BD99" s="107"/>
      <c r="BE99" s="229"/>
      <c r="BF99" s="229"/>
      <c r="BG99" s="175">
        <v>5</v>
      </c>
      <c r="BH99" s="175"/>
      <c r="BI99" s="207"/>
      <c r="BJ99" s="207"/>
      <c r="BK99" s="212"/>
      <c r="BL99" s="212"/>
      <c r="BM99" s="68"/>
      <c r="BN99" s="68"/>
      <c r="BO99" s="68"/>
      <c r="BP99" s="68"/>
      <c r="BQ99" s="68"/>
      <c r="BR99" s="68"/>
      <c r="BS99" s="68"/>
      <c r="BT99" s="68"/>
      <c r="BU99" s="68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</row>
    <row r="100" spans="1:85" s="62" customFormat="1" ht="16.5" customHeight="1">
      <c r="A100" s="15"/>
      <c r="B100" s="15"/>
      <c r="C100" s="43"/>
      <c r="D100" s="43"/>
      <c r="E100" s="43"/>
      <c r="F100" s="25"/>
      <c r="G100" s="166"/>
      <c r="H100" s="166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1"/>
      <c r="V100" s="221"/>
      <c r="W100" s="221"/>
      <c r="X100" s="226"/>
      <c r="Y100" s="226"/>
      <c r="Z100" s="226"/>
      <c r="AA100" s="227"/>
      <c r="AB100" s="227"/>
      <c r="AC100" s="227"/>
      <c r="AD100" s="227"/>
      <c r="AE100" s="166"/>
      <c r="AF100" s="166"/>
      <c r="AG100" s="221"/>
      <c r="AH100" s="221"/>
      <c r="AI100" s="218"/>
      <c r="AJ100" s="218"/>
      <c r="AK100" s="218"/>
      <c r="AL100" s="218"/>
      <c r="AM100" s="228"/>
      <c r="AN100" s="228"/>
      <c r="AO100" s="166"/>
      <c r="AP100" s="166"/>
      <c r="AQ100" s="227"/>
      <c r="AR100" s="227"/>
      <c r="AS100" s="221"/>
      <c r="AT100" s="221"/>
      <c r="AU100" s="200"/>
      <c r="AV100" s="200"/>
      <c r="AW100" s="75"/>
      <c r="AX100" s="93"/>
      <c r="AY100" s="52"/>
      <c r="AZ100" s="59"/>
      <c r="BA100" s="75"/>
      <c r="BB100" s="52"/>
      <c r="BC100" s="80"/>
      <c r="BD100" s="81"/>
      <c r="BE100" s="52"/>
      <c r="BF100" s="52"/>
      <c r="BG100" s="52">
        <v>30</v>
      </c>
      <c r="BH100" s="52">
        <v>36</v>
      </c>
      <c r="BI100" s="84"/>
      <c r="BJ100" s="102"/>
      <c r="BK100" s="102"/>
      <c r="BL100" s="103"/>
      <c r="BM100" s="68"/>
      <c r="BN100" s="68"/>
      <c r="BO100" s="68"/>
      <c r="BP100" s="68"/>
      <c r="BQ100" s="68"/>
      <c r="BR100" s="68"/>
      <c r="BS100" s="68"/>
      <c r="BT100" s="68"/>
      <c r="BU100" s="68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</row>
    <row r="101" spans="1:85" s="62" customFormat="1" ht="16.5" customHeight="1">
      <c r="A101" s="15"/>
      <c r="B101" s="15"/>
      <c r="C101" s="158"/>
      <c r="D101" s="158"/>
      <c r="E101" s="158"/>
      <c r="F101" s="25"/>
      <c r="G101" s="166">
        <v>18</v>
      </c>
      <c r="H101" s="166"/>
      <c r="I101" s="198" t="s">
        <v>126</v>
      </c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66">
        <v>7</v>
      </c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>
        <f>AG101*30</f>
        <v>120</v>
      </c>
      <c r="AF101" s="166"/>
      <c r="AG101" s="166">
        <v>4</v>
      </c>
      <c r="AH101" s="166">
        <f>SUM(AG101:AG101)</f>
        <v>4</v>
      </c>
      <c r="AI101" s="218">
        <v>70</v>
      </c>
      <c r="AJ101" s="218"/>
      <c r="AK101" s="199">
        <v>30</v>
      </c>
      <c r="AL101" s="199"/>
      <c r="AM101" s="199"/>
      <c r="AN101" s="199"/>
      <c r="AO101" s="199">
        <v>40</v>
      </c>
      <c r="AP101" s="199"/>
      <c r="AQ101" s="166"/>
      <c r="AR101" s="166"/>
      <c r="AS101" s="166">
        <v>8</v>
      </c>
      <c r="AT101" s="166"/>
      <c r="AU101" s="200">
        <f>AE101-AI101-AS101</f>
        <v>42</v>
      </c>
      <c r="AV101" s="200"/>
      <c r="AW101" s="207"/>
      <c r="AX101" s="207"/>
      <c r="AY101" s="217"/>
      <c r="AZ101" s="217"/>
      <c r="BA101" s="207"/>
      <c r="BB101" s="207"/>
      <c r="BC101" s="217"/>
      <c r="BD101" s="217"/>
      <c r="BE101" s="207"/>
      <c r="BF101" s="207"/>
      <c r="BG101" s="217"/>
      <c r="BH101" s="217"/>
      <c r="BI101" s="207">
        <v>4</v>
      </c>
      <c r="BJ101" s="207"/>
      <c r="BK101" s="212"/>
      <c r="BL101" s="212"/>
      <c r="BM101" s="68"/>
      <c r="BN101" s="68"/>
      <c r="BO101" s="68"/>
      <c r="BP101" s="68"/>
      <c r="BQ101" s="68"/>
      <c r="BR101" s="68"/>
      <c r="BS101" s="68"/>
      <c r="BT101" s="68"/>
      <c r="BU101" s="68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</row>
    <row r="102" spans="1:85" s="62" customFormat="1" ht="15.75" customHeight="1">
      <c r="A102" s="15"/>
      <c r="B102" s="15"/>
      <c r="C102" s="158"/>
      <c r="D102" s="158"/>
      <c r="E102" s="158"/>
      <c r="F102" s="25"/>
      <c r="G102" s="166"/>
      <c r="H102" s="166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218"/>
      <c r="AJ102" s="218"/>
      <c r="AK102" s="199"/>
      <c r="AL102" s="199"/>
      <c r="AM102" s="199"/>
      <c r="AN102" s="199"/>
      <c r="AO102" s="199"/>
      <c r="AP102" s="199"/>
      <c r="AQ102" s="166"/>
      <c r="AR102" s="166"/>
      <c r="AS102" s="166"/>
      <c r="AT102" s="166"/>
      <c r="AU102" s="200"/>
      <c r="AV102" s="200"/>
      <c r="AW102" s="84"/>
      <c r="AX102" s="89"/>
      <c r="AY102" s="59"/>
      <c r="AZ102" s="59"/>
      <c r="BA102" s="84"/>
      <c r="BB102" s="89"/>
      <c r="BC102" s="59"/>
      <c r="BD102" s="59"/>
      <c r="BE102" s="84"/>
      <c r="BF102" s="89"/>
      <c r="BG102" s="59"/>
      <c r="BH102" s="59"/>
      <c r="BI102" s="84">
        <v>30</v>
      </c>
      <c r="BJ102" s="89">
        <v>40</v>
      </c>
      <c r="BK102" s="59"/>
      <c r="BL102" s="8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0"/>
      <c r="BW102" s="108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</row>
    <row r="103" spans="1:85" s="62" customFormat="1" ht="14.25" customHeight="1">
      <c r="A103" s="15"/>
      <c r="B103" s="15"/>
      <c r="C103" s="230"/>
      <c r="D103" s="230"/>
      <c r="E103" s="230"/>
      <c r="F103" s="230"/>
      <c r="G103" s="166">
        <v>19</v>
      </c>
      <c r="H103" s="166"/>
      <c r="I103" s="215" t="s">
        <v>127</v>
      </c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21">
        <v>7</v>
      </c>
      <c r="V103" s="221"/>
      <c r="W103" s="221"/>
      <c r="X103" s="221"/>
      <c r="Y103" s="221"/>
      <c r="Z103" s="221"/>
      <c r="AA103" s="222"/>
      <c r="AB103" s="222"/>
      <c r="AC103" s="166"/>
      <c r="AD103" s="166"/>
      <c r="AE103" s="166">
        <f>AG103*30</f>
        <v>120</v>
      </c>
      <c r="AF103" s="166"/>
      <c r="AG103" s="221">
        <v>4</v>
      </c>
      <c r="AH103" s="221">
        <f>SUM(AG103:AG103)</f>
        <v>4</v>
      </c>
      <c r="AI103" s="218">
        <v>70</v>
      </c>
      <c r="AJ103" s="218"/>
      <c r="AK103" s="218">
        <v>30</v>
      </c>
      <c r="AL103" s="218"/>
      <c r="AM103" s="199">
        <v>40</v>
      </c>
      <c r="AN103" s="199"/>
      <c r="AO103" s="218"/>
      <c r="AP103" s="218"/>
      <c r="AQ103" s="166"/>
      <c r="AR103" s="166"/>
      <c r="AS103" s="221">
        <v>8</v>
      </c>
      <c r="AT103" s="221"/>
      <c r="AU103" s="231">
        <f>AE103-AI103-AS103</f>
        <v>42</v>
      </c>
      <c r="AV103" s="231"/>
      <c r="AW103" s="207"/>
      <c r="AX103" s="207"/>
      <c r="AY103" s="212"/>
      <c r="AZ103" s="212"/>
      <c r="BA103" s="213"/>
      <c r="BB103" s="213"/>
      <c r="BC103" s="212"/>
      <c r="BD103" s="212"/>
      <c r="BE103" s="221"/>
      <c r="BF103" s="221"/>
      <c r="BG103" s="212"/>
      <c r="BH103" s="212"/>
      <c r="BI103" s="207">
        <v>4</v>
      </c>
      <c r="BJ103" s="207"/>
      <c r="BK103" s="211"/>
      <c r="BL103" s="211"/>
      <c r="BM103" s="68"/>
      <c r="BN103" s="68"/>
      <c r="BO103" s="68"/>
      <c r="BP103" s="68"/>
      <c r="BQ103" s="68"/>
      <c r="BR103" s="68"/>
      <c r="BS103" s="68"/>
      <c r="BT103" s="68"/>
      <c r="BU103" s="68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</row>
    <row r="104" spans="1:85" s="62" customFormat="1" ht="14.25" customHeight="1">
      <c r="A104" s="15"/>
      <c r="B104" s="15"/>
      <c r="C104" s="15"/>
      <c r="D104" s="25"/>
      <c r="E104" s="25"/>
      <c r="F104" s="25"/>
      <c r="G104" s="166"/>
      <c r="H104" s="166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21"/>
      <c r="V104" s="221"/>
      <c r="W104" s="221"/>
      <c r="X104" s="221"/>
      <c r="Y104" s="221"/>
      <c r="Z104" s="221"/>
      <c r="AA104" s="222"/>
      <c r="AB104" s="222"/>
      <c r="AC104" s="166"/>
      <c r="AD104" s="166"/>
      <c r="AE104" s="166"/>
      <c r="AF104" s="166"/>
      <c r="AG104" s="221"/>
      <c r="AH104" s="221"/>
      <c r="AI104" s="218"/>
      <c r="AJ104" s="218"/>
      <c r="AK104" s="218"/>
      <c r="AL104" s="218"/>
      <c r="AM104" s="199"/>
      <c r="AN104" s="199"/>
      <c r="AO104" s="218"/>
      <c r="AP104" s="218"/>
      <c r="AQ104" s="166"/>
      <c r="AR104" s="166"/>
      <c r="AS104" s="221"/>
      <c r="AT104" s="221"/>
      <c r="AU104" s="231"/>
      <c r="AV104" s="231"/>
      <c r="AW104" s="75"/>
      <c r="AX104" s="52"/>
      <c r="AY104" s="95"/>
      <c r="AZ104" s="96"/>
      <c r="BA104" s="93"/>
      <c r="BB104" s="52"/>
      <c r="BC104" s="80"/>
      <c r="BD104" s="81"/>
      <c r="BE104" s="93"/>
      <c r="BF104" s="52"/>
      <c r="BG104" s="80"/>
      <c r="BH104" s="81"/>
      <c r="BI104" s="84">
        <v>30</v>
      </c>
      <c r="BJ104" s="91">
        <v>40</v>
      </c>
      <c r="BK104" s="61"/>
      <c r="BL104" s="64"/>
      <c r="BM104" s="68"/>
      <c r="BN104" s="68"/>
      <c r="BO104" s="68"/>
      <c r="BP104" s="68"/>
      <c r="BQ104" s="68"/>
      <c r="BR104" s="68"/>
      <c r="BS104" s="68"/>
      <c r="BT104" s="68"/>
      <c r="BU104" s="68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</row>
    <row r="105" spans="1:85" s="62" customFormat="1" ht="17.649999999999999" customHeight="1">
      <c r="A105" s="47"/>
      <c r="B105" s="47"/>
      <c r="C105" s="47"/>
      <c r="D105" s="25"/>
      <c r="E105" s="25"/>
      <c r="F105" s="25"/>
      <c r="G105" s="166">
        <v>20</v>
      </c>
      <c r="H105" s="166"/>
      <c r="I105" s="215" t="s">
        <v>128</v>
      </c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21">
        <v>7</v>
      </c>
      <c r="V105" s="221"/>
      <c r="W105" s="221"/>
      <c r="X105" s="221"/>
      <c r="Y105" s="221"/>
      <c r="Z105" s="221"/>
      <c r="AA105" s="222"/>
      <c r="AB105" s="222"/>
      <c r="AC105" s="166"/>
      <c r="AD105" s="166"/>
      <c r="AE105" s="166">
        <f>AG105*30</f>
        <v>120</v>
      </c>
      <c r="AF105" s="166"/>
      <c r="AG105" s="221">
        <v>4</v>
      </c>
      <c r="AH105" s="221">
        <f>SUM(AG105:AG105)</f>
        <v>4</v>
      </c>
      <c r="AI105" s="218">
        <v>70</v>
      </c>
      <c r="AJ105" s="218"/>
      <c r="AK105" s="218">
        <v>30</v>
      </c>
      <c r="AL105" s="218"/>
      <c r="AM105" s="199"/>
      <c r="AN105" s="199"/>
      <c r="AO105" s="218">
        <v>40</v>
      </c>
      <c r="AP105" s="218"/>
      <c r="AQ105" s="166"/>
      <c r="AR105" s="166"/>
      <c r="AS105" s="221">
        <v>8</v>
      </c>
      <c r="AT105" s="221"/>
      <c r="AU105" s="200">
        <f>AE105-AI105-AS105</f>
        <v>42</v>
      </c>
      <c r="AV105" s="200"/>
      <c r="AW105" s="207"/>
      <c r="AX105" s="207"/>
      <c r="AY105" s="232"/>
      <c r="AZ105" s="232"/>
      <c r="BA105" s="221"/>
      <c r="BB105" s="221"/>
      <c r="BC105" s="212"/>
      <c r="BD105" s="212"/>
      <c r="BE105" s="221"/>
      <c r="BF105" s="221"/>
      <c r="BG105" s="212"/>
      <c r="BH105" s="212"/>
      <c r="BI105" s="207">
        <v>4</v>
      </c>
      <c r="BJ105" s="207"/>
      <c r="BK105" s="233"/>
      <c r="BL105" s="233"/>
      <c r="BM105" s="109"/>
      <c r="BN105" s="68"/>
      <c r="BO105" s="68"/>
      <c r="BP105" s="68"/>
      <c r="BQ105" s="68"/>
      <c r="BR105" s="68"/>
      <c r="BS105" s="68"/>
      <c r="BT105" s="68"/>
      <c r="BU105" s="68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</row>
    <row r="106" spans="1:85" s="62" customFormat="1" ht="12.4" customHeight="1">
      <c r="A106" s="47"/>
      <c r="B106" s="47"/>
      <c r="C106" s="47"/>
      <c r="D106" s="25"/>
      <c r="E106" s="25"/>
      <c r="F106" s="25"/>
      <c r="G106" s="166"/>
      <c r="H106" s="166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21"/>
      <c r="V106" s="221"/>
      <c r="W106" s="221"/>
      <c r="X106" s="221"/>
      <c r="Y106" s="221"/>
      <c r="Z106" s="221"/>
      <c r="AA106" s="222"/>
      <c r="AB106" s="222"/>
      <c r="AC106" s="166"/>
      <c r="AD106" s="166"/>
      <c r="AE106" s="166"/>
      <c r="AF106" s="166"/>
      <c r="AG106" s="221"/>
      <c r="AH106" s="221"/>
      <c r="AI106" s="218"/>
      <c r="AJ106" s="218"/>
      <c r="AK106" s="218"/>
      <c r="AL106" s="218"/>
      <c r="AM106" s="199"/>
      <c r="AN106" s="199"/>
      <c r="AO106" s="218"/>
      <c r="AP106" s="218"/>
      <c r="AQ106" s="166"/>
      <c r="AR106" s="166"/>
      <c r="AS106" s="221"/>
      <c r="AT106" s="221"/>
      <c r="AU106" s="200"/>
      <c r="AV106" s="200"/>
      <c r="AW106" s="75"/>
      <c r="AX106" s="52"/>
      <c r="AY106" s="95"/>
      <c r="AZ106" s="96"/>
      <c r="BA106" s="93"/>
      <c r="BB106" s="52"/>
      <c r="BC106" s="80"/>
      <c r="BD106" s="81"/>
      <c r="BE106" s="93"/>
      <c r="BF106" s="52"/>
      <c r="BG106" s="102"/>
      <c r="BH106" s="110"/>
      <c r="BI106" s="84">
        <v>30</v>
      </c>
      <c r="BJ106" s="89">
        <v>40</v>
      </c>
      <c r="BK106" s="111"/>
      <c r="BL106" s="112"/>
      <c r="BM106" s="68"/>
      <c r="BN106" s="68"/>
      <c r="BO106" s="68"/>
      <c r="BP106" s="68"/>
      <c r="BQ106" s="68"/>
      <c r="BR106" s="68"/>
      <c r="BS106" s="68"/>
      <c r="BT106" s="68"/>
      <c r="BU106" s="68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</row>
    <row r="107" spans="1:85" s="86" customFormat="1" ht="15.75" customHeight="1">
      <c r="A107" s="47"/>
      <c r="B107" s="47"/>
      <c r="C107" s="47"/>
      <c r="D107" s="25"/>
      <c r="E107" s="25"/>
      <c r="F107" s="25"/>
      <c r="G107" s="226">
        <v>21</v>
      </c>
      <c r="H107" s="226"/>
      <c r="I107" s="198" t="s">
        <v>129</v>
      </c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226">
        <v>8</v>
      </c>
      <c r="V107" s="226"/>
      <c r="W107" s="226"/>
      <c r="X107" s="226"/>
      <c r="Y107" s="226"/>
      <c r="Z107" s="226"/>
      <c r="AA107" s="227"/>
      <c r="AB107" s="227"/>
      <c r="AC107" s="227"/>
      <c r="AD107" s="227"/>
      <c r="AE107" s="166">
        <v>120</v>
      </c>
      <c r="AF107" s="166"/>
      <c r="AG107" s="166">
        <v>4</v>
      </c>
      <c r="AH107" s="166">
        <f>SUM(AG107:AG107)</f>
        <v>4</v>
      </c>
      <c r="AI107" s="166">
        <v>66</v>
      </c>
      <c r="AJ107" s="166"/>
      <c r="AK107" s="199">
        <v>30</v>
      </c>
      <c r="AL107" s="199"/>
      <c r="AM107" s="199"/>
      <c r="AN107" s="199"/>
      <c r="AO107" s="166">
        <v>36</v>
      </c>
      <c r="AP107" s="166"/>
      <c r="AQ107" s="234"/>
      <c r="AR107" s="234"/>
      <c r="AS107" s="234">
        <v>8</v>
      </c>
      <c r="AT107" s="234"/>
      <c r="AU107" s="200">
        <f>AE107-AI107-AS107</f>
        <v>46</v>
      </c>
      <c r="AV107" s="200"/>
      <c r="AW107" s="207"/>
      <c r="AX107" s="207"/>
      <c r="AY107" s="232"/>
      <c r="AZ107" s="232"/>
      <c r="BA107" s="221"/>
      <c r="BB107" s="221"/>
      <c r="BC107" s="59"/>
      <c r="BD107" s="107"/>
      <c r="BE107" s="113"/>
      <c r="BF107" s="114"/>
      <c r="BG107" s="231"/>
      <c r="BH107" s="231"/>
      <c r="BI107" s="113"/>
      <c r="BJ107" s="116"/>
      <c r="BK107" s="183">
        <v>6</v>
      </c>
      <c r="BL107" s="183"/>
      <c r="BM107" s="68"/>
      <c r="BN107" s="68"/>
      <c r="BO107" s="68"/>
      <c r="BP107" s="68"/>
      <c r="BQ107" s="68"/>
      <c r="BR107" s="68"/>
      <c r="BS107" s="68"/>
      <c r="BT107" s="68"/>
      <c r="BU107" s="68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</row>
    <row r="108" spans="1:85" s="86" customFormat="1" ht="16.149999999999999" customHeight="1">
      <c r="A108" s="47"/>
      <c r="B108" s="47"/>
      <c r="C108" s="47"/>
      <c r="D108" s="25"/>
      <c r="E108" s="25"/>
      <c r="F108" s="25"/>
      <c r="G108" s="226"/>
      <c r="H108" s="226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226"/>
      <c r="V108" s="226"/>
      <c r="W108" s="226"/>
      <c r="X108" s="226"/>
      <c r="Y108" s="226"/>
      <c r="Z108" s="226"/>
      <c r="AA108" s="227"/>
      <c r="AB108" s="227"/>
      <c r="AC108" s="227"/>
      <c r="AD108" s="227"/>
      <c r="AE108" s="166"/>
      <c r="AF108" s="166"/>
      <c r="AG108" s="166"/>
      <c r="AH108" s="166"/>
      <c r="AI108" s="166"/>
      <c r="AJ108" s="166"/>
      <c r="AK108" s="199"/>
      <c r="AL108" s="199"/>
      <c r="AM108" s="199"/>
      <c r="AN108" s="199"/>
      <c r="AO108" s="166"/>
      <c r="AP108" s="166"/>
      <c r="AQ108" s="234"/>
      <c r="AR108" s="234"/>
      <c r="AS108" s="234"/>
      <c r="AT108" s="234"/>
      <c r="AU108" s="200"/>
      <c r="AV108" s="200"/>
      <c r="AW108" s="75"/>
      <c r="AX108" s="117"/>
      <c r="AY108" s="117"/>
      <c r="AZ108" s="118"/>
      <c r="BA108" s="117"/>
      <c r="BB108" s="117"/>
      <c r="BC108" s="119"/>
      <c r="BD108" s="81"/>
      <c r="BE108" s="117"/>
      <c r="BF108" s="117"/>
      <c r="BG108" s="117"/>
      <c r="BH108" s="81"/>
      <c r="BI108" s="117"/>
      <c r="BJ108" s="120"/>
      <c r="BK108" s="61">
        <v>30</v>
      </c>
      <c r="BL108" s="121">
        <v>36</v>
      </c>
      <c r="BM108" s="68"/>
      <c r="BN108" s="68"/>
      <c r="BO108" s="68"/>
      <c r="BP108" s="68"/>
      <c r="BQ108" s="68"/>
      <c r="BR108" s="68"/>
      <c r="BS108" s="68"/>
      <c r="BT108" s="68"/>
      <c r="BU108" s="68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</row>
    <row r="109" spans="1:85" s="86" customFormat="1" ht="19.149999999999999" customHeight="1">
      <c r="A109" s="47"/>
      <c r="B109" s="47"/>
      <c r="C109" s="47"/>
      <c r="D109" s="25"/>
      <c r="E109" s="25"/>
      <c r="F109" s="25"/>
      <c r="G109" s="226">
        <v>22</v>
      </c>
      <c r="H109" s="226"/>
      <c r="I109" s="198" t="s">
        <v>130</v>
      </c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226">
        <v>8</v>
      </c>
      <c r="V109" s="226"/>
      <c r="W109" s="226"/>
      <c r="X109" s="226"/>
      <c r="Y109" s="226"/>
      <c r="Z109" s="226"/>
      <c r="AA109" s="227"/>
      <c r="AB109" s="227"/>
      <c r="AC109" s="227"/>
      <c r="AD109" s="227"/>
      <c r="AE109" s="166">
        <f>30*AG109</f>
        <v>150</v>
      </c>
      <c r="AF109" s="166"/>
      <c r="AG109" s="166">
        <v>5</v>
      </c>
      <c r="AH109" s="166"/>
      <c r="AI109" s="166">
        <v>72</v>
      </c>
      <c r="AJ109" s="166"/>
      <c r="AK109" s="199">
        <v>36</v>
      </c>
      <c r="AL109" s="199"/>
      <c r="AM109" s="199"/>
      <c r="AN109" s="199"/>
      <c r="AO109" s="166">
        <v>36</v>
      </c>
      <c r="AP109" s="166"/>
      <c r="AQ109" s="234"/>
      <c r="AR109" s="234"/>
      <c r="AS109" s="234">
        <v>10</v>
      </c>
      <c r="AT109" s="234"/>
      <c r="AU109" s="200">
        <f>AE109-AK109-AO109-AS109</f>
        <v>68</v>
      </c>
      <c r="AV109" s="200"/>
      <c r="AW109" s="201"/>
      <c r="AX109" s="201"/>
      <c r="AY109" s="235"/>
      <c r="AZ109" s="235"/>
      <c r="BA109" s="236"/>
      <c r="BB109" s="236"/>
      <c r="BC109" s="212"/>
      <c r="BD109" s="212"/>
      <c r="BE109" s="236"/>
      <c r="BF109" s="236"/>
      <c r="BG109" s="212"/>
      <c r="BH109" s="212"/>
      <c r="BI109" s="213"/>
      <c r="BJ109" s="213"/>
      <c r="BK109" s="183">
        <v>6.5</v>
      </c>
      <c r="BL109" s="183"/>
      <c r="BM109" s="68"/>
      <c r="BN109" s="68"/>
      <c r="BO109" s="68"/>
      <c r="BP109" s="68"/>
      <c r="BQ109" s="68"/>
      <c r="BR109" s="68"/>
      <c r="BS109" s="68"/>
      <c r="BT109" s="68"/>
      <c r="BU109" s="68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</row>
    <row r="110" spans="1:85" s="86" customFormat="1" ht="20.65" customHeight="1">
      <c r="A110" s="47"/>
      <c r="B110" s="47"/>
      <c r="C110" s="47"/>
      <c r="D110" s="25"/>
      <c r="E110" s="25"/>
      <c r="F110" s="25"/>
      <c r="G110" s="226"/>
      <c r="H110" s="226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226"/>
      <c r="V110" s="226"/>
      <c r="W110" s="226"/>
      <c r="X110" s="226"/>
      <c r="Y110" s="226"/>
      <c r="Z110" s="226"/>
      <c r="AA110" s="227"/>
      <c r="AB110" s="227"/>
      <c r="AC110" s="227"/>
      <c r="AD110" s="227"/>
      <c r="AE110" s="166"/>
      <c r="AF110" s="166"/>
      <c r="AG110" s="166"/>
      <c r="AH110" s="166"/>
      <c r="AI110" s="166"/>
      <c r="AJ110" s="166"/>
      <c r="AK110" s="199"/>
      <c r="AL110" s="199"/>
      <c r="AM110" s="199"/>
      <c r="AN110" s="199"/>
      <c r="AO110" s="166"/>
      <c r="AP110" s="166"/>
      <c r="AQ110" s="234"/>
      <c r="AR110" s="234"/>
      <c r="AS110" s="234"/>
      <c r="AT110" s="234"/>
      <c r="AU110" s="200"/>
      <c r="AV110" s="200"/>
      <c r="AW110" s="75"/>
      <c r="AX110" s="117"/>
      <c r="AY110" s="117"/>
      <c r="AZ110" s="118"/>
      <c r="BA110" s="117"/>
      <c r="BB110" s="117"/>
      <c r="BC110" s="119"/>
      <c r="BD110" s="107"/>
      <c r="BE110" s="117"/>
      <c r="BF110" s="117"/>
      <c r="BG110" s="117"/>
      <c r="BH110" s="81"/>
      <c r="BI110" s="117"/>
      <c r="BJ110" s="120"/>
      <c r="BK110" s="61">
        <v>36</v>
      </c>
      <c r="BL110" s="121">
        <v>36</v>
      </c>
      <c r="BM110" s="68"/>
      <c r="BN110" s="68"/>
      <c r="BO110" s="68"/>
      <c r="BP110" s="68"/>
      <c r="BQ110" s="68"/>
      <c r="BR110" s="68"/>
      <c r="BS110" s="68"/>
      <c r="BT110" s="68"/>
      <c r="BU110" s="68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</row>
    <row r="111" spans="1:85" s="62" customFormat="1" ht="13.5" customHeight="1">
      <c r="A111" s="47"/>
      <c r="B111" s="47"/>
      <c r="C111" s="47"/>
      <c r="D111" s="25"/>
      <c r="E111" s="25"/>
      <c r="F111" s="25"/>
      <c r="G111" s="166">
        <v>23</v>
      </c>
      <c r="H111" s="166"/>
      <c r="I111" s="237" t="s">
        <v>131</v>
      </c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21"/>
      <c r="V111" s="221"/>
      <c r="W111" s="221"/>
      <c r="X111" s="221">
        <v>5</v>
      </c>
      <c r="Y111" s="221"/>
      <c r="Z111" s="221"/>
      <c r="AA111" s="222"/>
      <c r="AB111" s="221">
        <v>5</v>
      </c>
      <c r="AC111" s="166"/>
      <c r="AD111" s="166"/>
      <c r="AE111" s="166">
        <f>AG111*30</f>
        <v>60</v>
      </c>
      <c r="AF111" s="166"/>
      <c r="AG111" s="221">
        <v>2</v>
      </c>
      <c r="AH111" s="221">
        <f>SUM(AG111:AG111)</f>
        <v>2</v>
      </c>
      <c r="AI111" s="218"/>
      <c r="AJ111" s="218"/>
      <c r="AK111" s="218"/>
      <c r="AL111" s="218"/>
      <c r="AM111" s="199"/>
      <c r="AN111" s="199"/>
      <c r="AO111" s="218"/>
      <c r="AP111" s="218"/>
      <c r="AQ111" s="166"/>
      <c r="AR111" s="166"/>
      <c r="AS111" s="221">
        <v>4</v>
      </c>
      <c r="AT111" s="221"/>
      <c r="AU111" s="200">
        <f>AE111-AI111-AS111</f>
        <v>56</v>
      </c>
      <c r="AV111" s="200"/>
      <c r="AW111" s="207"/>
      <c r="AX111" s="207"/>
      <c r="AY111" s="212"/>
      <c r="AZ111" s="212"/>
      <c r="BA111" s="213"/>
      <c r="BB111" s="213"/>
      <c r="BC111" s="212"/>
      <c r="BD111" s="212"/>
      <c r="BE111" s="222"/>
      <c r="BF111" s="222"/>
      <c r="BG111" s="212"/>
      <c r="BH111" s="212"/>
      <c r="BI111" s="213"/>
      <c r="BJ111" s="213"/>
      <c r="BK111" s="211"/>
      <c r="BL111" s="211"/>
      <c r="BM111" s="68"/>
      <c r="BN111" s="68"/>
      <c r="BO111" s="68"/>
      <c r="BP111" s="68"/>
      <c r="BQ111" s="68"/>
      <c r="BR111" s="68"/>
      <c r="BS111" s="68"/>
      <c r="BT111" s="68"/>
      <c r="BU111" s="68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</row>
    <row r="112" spans="1:85" s="62" customFormat="1" ht="13.5" customHeight="1">
      <c r="A112" s="47"/>
      <c r="B112" s="47"/>
      <c r="C112" s="47"/>
      <c r="D112" s="25"/>
      <c r="E112" s="25"/>
      <c r="F112" s="25"/>
      <c r="G112" s="166"/>
      <c r="H112" s="166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21"/>
      <c r="V112" s="221"/>
      <c r="W112" s="221"/>
      <c r="X112" s="221"/>
      <c r="Y112" s="221"/>
      <c r="Z112" s="221"/>
      <c r="AA112" s="222"/>
      <c r="AB112" s="221"/>
      <c r="AC112" s="166"/>
      <c r="AD112" s="166"/>
      <c r="AE112" s="166"/>
      <c r="AF112" s="166"/>
      <c r="AG112" s="221"/>
      <c r="AH112" s="221"/>
      <c r="AI112" s="218"/>
      <c r="AJ112" s="218"/>
      <c r="AK112" s="218"/>
      <c r="AL112" s="218"/>
      <c r="AM112" s="199"/>
      <c r="AN112" s="199"/>
      <c r="AO112" s="218"/>
      <c r="AP112" s="218"/>
      <c r="AQ112" s="166"/>
      <c r="AR112" s="166"/>
      <c r="AS112" s="221"/>
      <c r="AT112" s="221"/>
      <c r="AU112" s="200"/>
      <c r="AV112" s="200"/>
      <c r="AW112" s="122"/>
      <c r="AX112" s="102"/>
      <c r="AY112" s="114"/>
      <c r="AZ112" s="118"/>
      <c r="BA112" s="97"/>
      <c r="BB112" s="102"/>
      <c r="BC112" s="80"/>
      <c r="BD112" s="81"/>
      <c r="BE112" s="97"/>
      <c r="BF112" s="102"/>
      <c r="BG112" s="80"/>
      <c r="BH112" s="81"/>
      <c r="BI112" s="97"/>
      <c r="BJ112" s="111"/>
      <c r="BK112" s="111"/>
      <c r="BL112" s="103"/>
      <c r="BM112" s="68"/>
      <c r="BN112" s="68"/>
      <c r="BO112" s="68"/>
      <c r="BP112" s="68"/>
      <c r="BQ112" s="68"/>
      <c r="BR112" s="68"/>
      <c r="BS112" s="68"/>
      <c r="BT112" s="68"/>
      <c r="BU112" s="68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</row>
    <row r="113" spans="1:85" s="62" customFormat="1" ht="13.5" customHeight="1">
      <c r="A113" s="47"/>
      <c r="B113" s="47"/>
      <c r="C113" s="47"/>
      <c r="D113" s="25"/>
      <c r="E113" s="25"/>
      <c r="F113" s="25"/>
      <c r="G113" s="166">
        <v>24</v>
      </c>
      <c r="H113" s="166"/>
      <c r="I113" s="237" t="s">
        <v>132</v>
      </c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21"/>
      <c r="V113" s="221"/>
      <c r="W113" s="221"/>
      <c r="X113" s="221">
        <v>7</v>
      </c>
      <c r="Y113" s="221"/>
      <c r="Z113" s="221"/>
      <c r="AA113" s="222"/>
      <c r="AB113" s="221">
        <v>7</v>
      </c>
      <c r="AC113" s="166"/>
      <c r="AD113" s="166"/>
      <c r="AE113" s="166">
        <f>AG113*30</f>
        <v>60</v>
      </c>
      <c r="AF113" s="166"/>
      <c r="AG113" s="221">
        <v>2</v>
      </c>
      <c r="AH113" s="221">
        <f>SUM(AG113:AG113)</f>
        <v>2</v>
      </c>
      <c r="AI113" s="218"/>
      <c r="AJ113" s="218"/>
      <c r="AK113" s="218"/>
      <c r="AL113" s="218"/>
      <c r="AM113" s="199"/>
      <c r="AN113" s="199"/>
      <c r="AO113" s="218"/>
      <c r="AP113" s="218"/>
      <c r="AQ113" s="166"/>
      <c r="AR113" s="166"/>
      <c r="AS113" s="221">
        <v>4</v>
      </c>
      <c r="AT113" s="221"/>
      <c r="AU113" s="200">
        <f>AE113-AI113-AS113</f>
        <v>56</v>
      </c>
      <c r="AV113" s="200"/>
      <c r="AW113" s="207"/>
      <c r="AX113" s="207"/>
      <c r="AY113" s="212"/>
      <c r="AZ113" s="212"/>
      <c r="BA113" s="213"/>
      <c r="BB113" s="213"/>
      <c r="BC113" s="212"/>
      <c r="BD113" s="212"/>
      <c r="BE113" s="222"/>
      <c r="BF113" s="222"/>
      <c r="BG113" s="212"/>
      <c r="BH113" s="212"/>
      <c r="BI113" s="213"/>
      <c r="BJ113" s="213"/>
      <c r="BK113" s="211"/>
      <c r="BL113" s="211"/>
      <c r="BM113" s="68"/>
      <c r="BN113" s="68"/>
      <c r="BO113" s="68"/>
      <c r="BP113" s="68"/>
      <c r="BQ113" s="68"/>
      <c r="BR113" s="68"/>
      <c r="BS113" s="68"/>
      <c r="BT113" s="68"/>
      <c r="BU113" s="68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</row>
    <row r="114" spans="1:85" s="62" customFormat="1" ht="13.5" customHeight="1">
      <c r="A114" s="47"/>
      <c r="B114" s="47"/>
      <c r="C114" s="47"/>
      <c r="D114" s="25"/>
      <c r="E114" s="25"/>
      <c r="F114" s="25"/>
      <c r="G114" s="166"/>
      <c r="H114" s="166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  <c r="T114" s="237"/>
      <c r="U114" s="221"/>
      <c r="V114" s="221"/>
      <c r="W114" s="221"/>
      <c r="X114" s="221"/>
      <c r="Y114" s="221"/>
      <c r="Z114" s="221"/>
      <c r="AA114" s="222"/>
      <c r="AB114" s="222"/>
      <c r="AC114" s="166"/>
      <c r="AD114" s="166"/>
      <c r="AE114" s="166"/>
      <c r="AF114" s="166"/>
      <c r="AG114" s="221"/>
      <c r="AH114" s="221"/>
      <c r="AI114" s="218"/>
      <c r="AJ114" s="218"/>
      <c r="AK114" s="218"/>
      <c r="AL114" s="218"/>
      <c r="AM114" s="199"/>
      <c r="AN114" s="199"/>
      <c r="AO114" s="218"/>
      <c r="AP114" s="218"/>
      <c r="AQ114" s="166"/>
      <c r="AR114" s="166"/>
      <c r="AS114" s="221"/>
      <c r="AT114" s="221"/>
      <c r="AU114" s="200"/>
      <c r="AV114" s="200"/>
      <c r="AW114" s="122"/>
      <c r="AX114" s="102"/>
      <c r="AY114" s="114"/>
      <c r="AZ114" s="118"/>
      <c r="BA114" s="97"/>
      <c r="BB114" s="102"/>
      <c r="BC114" s="80"/>
      <c r="BD114" s="81"/>
      <c r="BE114" s="97"/>
      <c r="BF114" s="102"/>
      <c r="BG114" s="80"/>
      <c r="BH114" s="81"/>
      <c r="BI114" s="97"/>
      <c r="BJ114" s="111"/>
      <c r="BK114" s="111"/>
      <c r="BL114" s="103"/>
      <c r="BM114" s="68"/>
      <c r="BN114" s="68"/>
      <c r="BO114" s="68"/>
      <c r="BP114" s="68"/>
      <c r="BQ114" s="68"/>
      <c r="BR114" s="68"/>
      <c r="BS114" s="68"/>
      <c r="BT114" s="68"/>
      <c r="BU114" s="68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</row>
    <row r="115" spans="1:85" s="62" customFormat="1" ht="28.15" customHeight="1">
      <c r="A115" s="47"/>
      <c r="B115" s="47"/>
      <c r="C115" s="47"/>
      <c r="D115" s="25"/>
      <c r="E115" s="25"/>
      <c r="F115" s="25"/>
      <c r="G115" s="166">
        <v>25</v>
      </c>
      <c r="H115" s="166"/>
      <c r="I115" s="237" t="s">
        <v>133</v>
      </c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  <c r="T115" s="237"/>
      <c r="U115" s="221"/>
      <c r="V115" s="221"/>
      <c r="W115" s="221"/>
      <c r="X115" s="221">
        <v>3</v>
      </c>
      <c r="Y115" s="221"/>
      <c r="Z115" s="221"/>
      <c r="AA115" s="222"/>
      <c r="AB115" s="222"/>
      <c r="AC115" s="166">
        <v>3</v>
      </c>
      <c r="AD115" s="166"/>
      <c r="AE115" s="166">
        <v>210</v>
      </c>
      <c r="AF115" s="166"/>
      <c r="AG115" s="221">
        <v>7</v>
      </c>
      <c r="AH115" s="221">
        <f>SUM(AG115:AG115)</f>
        <v>7</v>
      </c>
      <c r="AI115" s="218"/>
      <c r="AJ115" s="218"/>
      <c r="AK115" s="218"/>
      <c r="AL115" s="218"/>
      <c r="AM115" s="199"/>
      <c r="AN115" s="199"/>
      <c r="AO115" s="218"/>
      <c r="AP115" s="218"/>
      <c r="AQ115" s="166"/>
      <c r="AR115" s="166"/>
      <c r="AS115" s="221">
        <v>10</v>
      </c>
      <c r="AT115" s="221"/>
      <c r="AU115" s="200">
        <f>AE115-AI115-AS115</f>
        <v>200</v>
      </c>
      <c r="AV115" s="200"/>
      <c r="AW115" s="207"/>
      <c r="AX115" s="207"/>
      <c r="AY115" s="238"/>
      <c r="AZ115" s="238"/>
      <c r="BA115" s="213"/>
      <c r="BB115" s="213"/>
      <c r="BC115" s="212"/>
      <c r="BD115" s="212"/>
      <c r="BE115" s="222"/>
      <c r="BF115" s="222"/>
      <c r="BG115" s="212"/>
      <c r="BH115" s="212"/>
      <c r="BI115" s="213"/>
      <c r="BJ115" s="213"/>
      <c r="BK115" s="211"/>
      <c r="BL115" s="211"/>
      <c r="BM115" s="68"/>
      <c r="BN115" s="68"/>
      <c r="BO115" s="68"/>
      <c r="BP115" s="68"/>
      <c r="BQ115" s="68"/>
      <c r="BR115" s="68"/>
      <c r="BS115" s="68"/>
      <c r="BT115" s="68"/>
      <c r="BU115" s="68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</row>
    <row r="116" spans="1:85" s="62" customFormat="1" ht="20.65" customHeight="1">
      <c r="A116" s="47"/>
      <c r="B116" s="47"/>
      <c r="C116" s="47"/>
      <c r="D116" s="25"/>
      <c r="E116" s="25"/>
      <c r="F116" s="25"/>
      <c r="G116" s="166"/>
      <c r="H116" s="166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237"/>
      <c r="U116" s="221"/>
      <c r="V116" s="221"/>
      <c r="W116" s="221"/>
      <c r="X116" s="221"/>
      <c r="Y116" s="221"/>
      <c r="Z116" s="221"/>
      <c r="AA116" s="222"/>
      <c r="AB116" s="222"/>
      <c r="AC116" s="166"/>
      <c r="AD116" s="166"/>
      <c r="AE116" s="166"/>
      <c r="AF116" s="166"/>
      <c r="AG116" s="221"/>
      <c r="AH116" s="221"/>
      <c r="AI116" s="218"/>
      <c r="AJ116" s="218"/>
      <c r="AK116" s="218"/>
      <c r="AL116" s="218"/>
      <c r="AM116" s="199"/>
      <c r="AN116" s="199"/>
      <c r="AO116" s="218"/>
      <c r="AP116" s="218"/>
      <c r="AQ116" s="166"/>
      <c r="AR116" s="166"/>
      <c r="AS116" s="221"/>
      <c r="AT116" s="221"/>
      <c r="AU116" s="200"/>
      <c r="AV116" s="200"/>
      <c r="AW116" s="84"/>
      <c r="AX116" s="89"/>
      <c r="AY116" s="80"/>
      <c r="AZ116" s="81"/>
      <c r="BA116" s="89"/>
      <c r="BB116" s="89"/>
      <c r="BC116" s="59"/>
      <c r="BD116" s="81"/>
      <c r="BE116" s="97"/>
      <c r="BF116" s="97"/>
      <c r="BG116" s="59"/>
      <c r="BH116" s="81"/>
      <c r="BI116" s="89"/>
      <c r="BJ116" s="91"/>
      <c r="BK116" s="92"/>
      <c r="BL116" s="8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</row>
    <row r="117" spans="1:85" s="62" customFormat="1" ht="13.5" customHeight="1">
      <c r="A117" s="47"/>
      <c r="B117" s="47"/>
      <c r="C117" s="47"/>
      <c r="D117" s="25"/>
      <c r="E117" s="25"/>
      <c r="F117" s="25"/>
      <c r="G117" s="166">
        <v>26</v>
      </c>
      <c r="H117" s="166"/>
      <c r="I117" s="237" t="s">
        <v>134</v>
      </c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  <c r="T117" s="237"/>
      <c r="U117" s="221"/>
      <c r="V117" s="221"/>
      <c r="W117" s="221"/>
      <c r="X117" s="221">
        <v>5</v>
      </c>
      <c r="Y117" s="221"/>
      <c r="Z117" s="221"/>
      <c r="AA117" s="222"/>
      <c r="AB117" s="222"/>
      <c r="AC117" s="166">
        <v>5</v>
      </c>
      <c r="AD117" s="166"/>
      <c r="AE117" s="166">
        <f>AG117*30</f>
        <v>120</v>
      </c>
      <c r="AF117" s="166"/>
      <c r="AG117" s="221">
        <v>4</v>
      </c>
      <c r="AH117" s="221">
        <f>SUM(AG117:AG117)</f>
        <v>4</v>
      </c>
      <c r="AI117" s="218"/>
      <c r="AJ117" s="218"/>
      <c r="AK117" s="218"/>
      <c r="AL117" s="218"/>
      <c r="AM117" s="199"/>
      <c r="AN117" s="199"/>
      <c r="AO117" s="218"/>
      <c r="AP117" s="218"/>
      <c r="AQ117" s="166"/>
      <c r="AR117" s="166"/>
      <c r="AS117" s="221">
        <v>8</v>
      </c>
      <c r="AT117" s="221"/>
      <c r="AU117" s="200">
        <f>AE117-AI117-AS117</f>
        <v>112</v>
      </c>
      <c r="AV117" s="200"/>
      <c r="AW117" s="207"/>
      <c r="AX117" s="207"/>
      <c r="AY117" s="212"/>
      <c r="AZ117" s="212"/>
      <c r="BA117" s="213"/>
      <c r="BB117" s="213"/>
      <c r="BC117" s="212"/>
      <c r="BD117" s="212"/>
      <c r="BE117" s="222"/>
      <c r="BF117" s="222"/>
      <c r="BG117" s="212"/>
      <c r="BH117" s="212"/>
      <c r="BI117" s="213"/>
      <c r="BJ117" s="213"/>
      <c r="BK117" s="211"/>
      <c r="BL117" s="211"/>
      <c r="BM117" s="68"/>
      <c r="BN117" s="68"/>
      <c r="BO117" s="68"/>
      <c r="BP117" s="68"/>
      <c r="BQ117" s="68"/>
      <c r="BR117" s="68"/>
      <c r="BS117" s="68"/>
      <c r="BT117" s="68"/>
      <c r="BU117" s="68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</row>
    <row r="118" spans="1:85" s="62" customFormat="1" ht="13.5" customHeight="1">
      <c r="A118" s="47"/>
      <c r="B118" s="47"/>
      <c r="C118" s="47"/>
      <c r="D118" s="25"/>
      <c r="E118" s="25"/>
      <c r="F118" s="25"/>
      <c r="G118" s="166"/>
      <c r="H118" s="166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  <c r="T118" s="237"/>
      <c r="U118" s="221"/>
      <c r="V118" s="221"/>
      <c r="W118" s="221"/>
      <c r="X118" s="221"/>
      <c r="Y118" s="221"/>
      <c r="Z118" s="221"/>
      <c r="AA118" s="222"/>
      <c r="AB118" s="222"/>
      <c r="AC118" s="166"/>
      <c r="AD118" s="166"/>
      <c r="AE118" s="166"/>
      <c r="AF118" s="166"/>
      <c r="AG118" s="221"/>
      <c r="AH118" s="221"/>
      <c r="AI118" s="218"/>
      <c r="AJ118" s="218"/>
      <c r="AK118" s="218"/>
      <c r="AL118" s="218"/>
      <c r="AM118" s="199"/>
      <c r="AN118" s="199"/>
      <c r="AO118" s="218"/>
      <c r="AP118" s="218"/>
      <c r="AQ118" s="166"/>
      <c r="AR118" s="166"/>
      <c r="AS118" s="221"/>
      <c r="AT118" s="221"/>
      <c r="AU118" s="200"/>
      <c r="AV118" s="200"/>
      <c r="AW118" s="84"/>
      <c r="AX118" s="89"/>
      <c r="AY118" s="59"/>
      <c r="AZ118" s="81"/>
      <c r="BA118" s="89"/>
      <c r="BB118" s="89"/>
      <c r="BC118" s="59"/>
      <c r="BD118" s="81"/>
      <c r="BE118" s="97"/>
      <c r="BF118" s="97"/>
      <c r="BG118" s="59"/>
      <c r="BH118" s="81"/>
      <c r="BI118" s="89"/>
      <c r="BJ118" s="91"/>
      <c r="BK118" s="92"/>
      <c r="BL118" s="8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</row>
    <row r="119" spans="1:85" s="62" customFormat="1" ht="13.5" customHeight="1">
      <c r="A119" s="47"/>
      <c r="B119" s="47"/>
      <c r="C119" s="47"/>
      <c r="D119" s="25"/>
      <c r="E119" s="25"/>
      <c r="F119" s="25"/>
      <c r="G119" s="166">
        <v>27</v>
      </c>
      <c r="H119" s="166"/>
      <c r="I119" s="237" t="s">
        <v>135</v>
      </c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21"/>
      <c r="V119" s="221"/>
      <c r="W119" s="221"/>
      <c r="X119" s="221">
        <v>6</v>
      </c>
      <c r="Y119" s="221"/>
      <c r="Z119" s="221"/>
      <c r="AA119" s="222"/>
      <c r="AB119" s="222"/>
      <c r="AC119" s="166">
        <v>6</v>
      </c>
      <c r="AD119" s="166"/>
      <c r="AE119" s="166">
        <f>AG119*30</f>
        <v>150</v>
      </c>
      <c r="AF119" s="166"/>
      <c r="AG119" s="221">
        <v>5</v>
      </c>
      <c r="AH119" s="221">
        <f>SUM(AG119:AG119)</f>
        <v>5</v>
      </c>
      <c r="AI119" s="218"/>
      <c r="AJ119" s="218"/>
      <c r="AK119" s="218"/>
      <c r="AL119" s="218"/>
      <c r="AM119" s="199"/>
      <c r="AN119" s="199"/>
      <c r="AO119" s="218"/>
      <c r="AP119" s="218"/>
      <c r="AQ119" s="166"/>
      <c r="AR119" s="166"/>
      <c r="AS119" s="221">
        <v>8</v>
      </c>
      <c r="AT119" s="221"/>
      <c r="AU119" s="200">
        <f>AE119-AI119-AS119</f>
        <v>142</v>
      </c>
      <c r="AV119" s="200"/>
      <c r="AW119" s="207"/>
      <c r="AX119" s="207"/>
      <c r="AY119" s="212"/>
      <c r="AZ119" s="212"/>
      <c r="BA119" s="213"/>
      <c r="BB119" s="213"/>
      <c r="BC119" s="212"/>
      <c r="BD119" s="212"/>
      <c r="BE119" s="222"/>
      <c r="BF119" s="222"/>
      <c r="BG119" s="212"/>
      <c r="BH119" s="212"/>
      <c r="BI119" s="213"/>
      <c r="BJ119" s="213"/>
      <c r="BK119" s="211"/>
      <c r="BL119" s="211"/>
      <c r="BM119" s="68"/>
      <c r="BN119" s="68"/>
      <c r="BO119" s="68"/>
      <c r="BP119" s="68"/>
      <c r="BQ119" s="68"/>
      <c r="BR119" s="68"/>
      <c r="BS119" s="68"/>
      <c r="BT119" s="68"/>
      <c r="BU119" s="68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</row>
    <row r="120" spans="1:85" s="62" customFormat="1" ht="23.25" customHeight="1">
      <c r="A120" s="47"/>
      <c r="B120" s="47"/>
      <c r="C120" s="47"/>
      <c r="D120" s="25"/>
      <c r="E120" s="25"/>
      <c r="F120" s="25"/>
      <c r="G120" s="166"/>
      <c r="H120" s="166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  <c r="T120" s="237"/>
      <c r="U120" s="221"/>
      <c r="V120" s="221"/>
      <c r="W120" s="221"/>
      <c r="X120" s="221"/>
      <c r="Y120" s="221"/>
      <c r="Z120" s="221"/>
      <c r="AA120" s="222"/>
      <c r="AB120" s="222"/>
      <c r="AC120" s="166"/>
      <c r="AD120" s="166"/>
      <c r="AE120" s="166"/>
      <c r="AF120" s="166"/>
      <c r="AG120" s="221"/>
      <c r="AH120" s="221"/>
      <c r="AI120" s="218"/>
      <c r="AJ120" s="218"/>
      <c r="AK120" s="218"/>
      <c r="AL120" s="218"/>
      <c r="AM120" s="199"/>
      <c r="AN120" s="199"/>
      <c r="AO120" s="218"/>
      <c r="AP120" s="218"/>
      <c r="AQ120" s="166"/>
      <c r="AR120" s="166"/>
      <c r="AS120" s="221"/>
      <c r="AT120" s="221"/>
      <c r="AU120" s="200"/>
      <c r="AV120" s="200"/>
      <c r="AW120" s="122"/>
      <c r="AX120" s="102"/>
      <c r="AY120" s="114"/>
      <c r="AZ120" s="118"/>
      <c r="BA120" s="97"/>
      <c r="BB120" s="102"/>
      <c r="BC120" s="80"/>
      <c r="BD120" s="81"/>
      <c r="BE120" s="97"/>
      <c r="BF120" s="102"/>
      <c r="BG120" s="80"/>
      <c r="BH120" s="81"/>
      <c r="BI120" s="97"/>
      <c r="BJ120" s="111"/>
      <c r="BK120" s="111"/>
      <c r="BL120" s="103"/>
      <c r="BM120" s="68"/>
      <c r="BN120" s="68"/>
      <c r="BO120" s="68"/>
      <c r="BP120" s="68"/>
      <c r="BQ120" s="68"/>
      <c r="BR120" s="68"/>
      <c r="BS120" s="68"/>
      <c r="BT120" s="68"/>
      <c r="BU120" s="68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</row>
    <row r="121" spans="1:85" s="62" customFormat="1" ht="13.5" customHeight="1">
      <c r="A121" s="47"/>
      <c r="B121" s="47"/>
      <c r="C121" s="47"/>
      <c r="D121" s="25"/>
      <c r="E121" s="25"/>
      <c r="F121" s="25"/>
      <c r="G121" s="166">
        <v>28</v>
      </c>
      <c r="H121" s="166"/>
      <c r="I121" s="237" t="s">
        <v>136</v>
      </c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21"/>
      <c r="V121" s="221"/>
      <c r="W121" s="221"/>
      <c r="X121" s="221">
        <v>8</v>
      </c>
      <c r="Y121" s="221"/>
      <c r="Z121" s="221"/>
      <c r="AA121" s="222"/>
      <c r="AB121" s="222"/>
      <c r="AC121" s="166">
        <v>8</v>
      </c>
      <c r="AD121" s="166"/>
      <c r="AE121" s="166">
        <f>AG121*30</f>
        <v>120</v>
      </c>
      <c r="AF121" s="166"/>
      <c r="AG121" s="221">
        <v>4</v>
      </c>
      <c r="AH121" s="221">
        <f>SUM(AG121:AG121)</f>
        <v>4</v>
      </c>
      <c r="AI121" s="218"/>
      <c r="AJ121" s="218"/>
      <c r="AK121" s="218"/>
      <c r="AL121" s="218"/>
      <c r="AM121" s="199"/>
      <c r="AN121" s="199"/>
      <c r="AO121" s="218"/>
      <c r="AP121" s="218"/>
      <c r="AQ121" s="166"/>
      <c r="AR121" s="166"/>
      <c r="AS121" s="221">
        <v>8</v>
      </c>
      <c r="AT121" s="221"/>
      <c r="AU121" s="200">
        <f>AE121-AI121-AS121</f>
        <v>112</v>
      </c>
      <c r="AV121" s="200"/>
      <c r="AW121" s="207"/>
      <c r="AX121" s="207"/>
      <c r="AY121" s="212"/>
      <c r="AZ121" s="212"/>
      <c r="BA121" s="213"/>
      <c r="BB121" s="213"/>
      <c r="BC121" s="212"/>
      <c r="BD121" s="212"/>
      <c r="BE121" s="222"/>
      <c r="BF121" s="222"/>
      <c r="BG121" s="212"/>
      <c r="BH121" s="212"/>
      <c r="BI121" s="213"/>
      <c r="BJ121" s="213"/>
      <c r="BK121" s="211"/>
      <c r="BL121" s="211"/>
      <c r="BM121" s="68"/>
      <c r="BN121" s="68"/>
      <c r="BO121" s="68"/>
      <c r="BP121" s="68"/>
      <c r="BQ121" s="68"/>
      <c r="BR121" s="68"/>
      <c r="BS121" s="68"/>
      <c r="BT121" s="68"/>
      <c r="BU121" s="68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</row>
    <row r="122" spans="1:85" s="62" customFormat="1" ht="22.5" customHeight="1">
      <c r="A122" s="47"/>
      <c r="B122" s="47"/>
      <c r="C122" s="47"/>
      <c r="D122" s="25"/>
      <c r="E122" s="25"/>
      <c r="F122" s="25"/>
      <c r="G122" s="166"/>
      <c r="H122" s="166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21"/>
      <c r="V122" s="221"/>
      <c r="W122" s="221"/>
      <c r="X122" s="221"/>
      <c r="Y122" s="221"/>
      <c r="Z122" s="221"/>
      <c r="AA122" s="222"/>
      <c r="AB122" s="222"/>
      <c r="AC122" s="166"/>
      <c r="AD122" s="166"/>
      <c r="AE122" s="166"/>
      <c r="AF122" s="166"/>
      <c r="AG122" s="221"/>
      <c r="AH122" s="221"/>
      <c r="AI122" s="218"/>
      <c r="AJ122" s="218"/>
      <c r="AK122" s="218"/>
      <c r="AL122" s="218"/>
      <c r="AM122" s="199"/>
      <c r="AN122" s="199"/>
      <c r="AO122" s="218"/>
      <c r="AP122" s="218"/>
      <c r="AQ122" s="166"/>
      <c r="AR122" s="166"/>
      <c r="AS122" s="221"/>
      <c r="AT122" s="221"/>
      <c r="AU122" s="200"/>
      <c r="AV122" s="200"/>
      <c r="AW122" s="122"/>
      <c r="AX122" s="102"/>
      <c r="AY122" s="114"/>
      <c r="AZ122" s="118"/>
      <c r="BA122" s="97"/>
      <c r="BB122" s="102"/>
      <c r="BC122" s="80"/>
      <c r="BD122" s="81"/>
      <c r="BE122" s="97"/>
      <c r="BF122" s="102"/>
      <c r="BG122" s="80"/>
      <c r="BH122" s="81"/>
      <c r="BI122" s="97"/>
      <c r="BJ122" s="111"/>
      <c r="BK122" s="111"/>
      <c r="BL122" s="103"/>
      <c r="BM122" s="68"/>
      <c r="BN122" s="68"/>
      <c r="BO122" s="68"/>
      <c r="BP122" s="68"/>
      <c r="BQ122" s="68"/>
      <c r="BR122" s="68"/>
      <c r="BS122" s="68"/>
      <c r="BT122" s="68"/>
      <c r="BU122" s="68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</row>
    <row r="123" spans="1:85" s="62" customFormat="1" ht="19.899999999999999" customHeight="1">
      <c r="A123" s="47"/>
      <c r="B123" s="47"/>
      <c r="C123" s="47"/>
      <c r="D123" s="25"/>
      <c r="E123" s="25"/>
      <c r="F123" s="25"/>
      <c r="G123" s="166">
        <v>29</v>
      </c>
      <c r="H123" s="166"/>
      <c r="I123" s="237" t="s">
        <v>137</v>
      </c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21"/>
      <c r="V123" s="221"/>
      <c r="W123" s="221"/>
      <c r="X123" s="221">
        <v>8</v>
      </c>
      <c r="Y123" s="221"/>
      <c r="Z123" s="221"/>
      <c r="AA123" s="239"/>
      <c r="AB123" s="222"/>
      <c r="AC123" s="166">
        <v>8</v>
      </c>
      <c r="AD123" s="166"/>
      <c r="AE123" s="166">
        <f>AG123*30</f>
        <v>90</v>
      </c>
      <c r="AF123" s="166"/>
      <c r="AG123" s="221">
        <v>3</v>
      </c>
      <c r="AH123" s="221">
        <f>SUM(AG123:AG123)</f>
        <v>3</v>
      </c>
      <c r="AI123" s="218"/>
      <c r="AJ123" s="218"/>
      <c r="AK123" s="218"/>
      <c r="AL123" s="218"/>
      <c r="AM123" s="199"/>
      <c r="AN123" s="199"/>
      <c r="AO123" s="218"/>
      <c r="AP123" s="218"/>
      <c r="AQ123" s="166"/>
      <c r="AR123" s="166"/>
      <c r="AS123" s="221">
        <v>8</v>
      </c>
      <c r="AT123" s="221"/>
      <c r="AU123" s="200">
        <f>AE123-AI123-AS123</f>
        <v>82</v>
      </c>
      <c r="AV123" s="200"/>
      <c r="AW123" s="207"/>
      <c r="AX123" s="207"/>
      <c r="AY123" s="212"/>
      <c r="AZ123" s="212"/>
      <c r="BA123" s="213"/>
      <c r="BB123" s="213"/>
      <c r="BC123" s="212"/>
      <c r="BD123" s="212"/>
      <c r="BE123" s="222"/>
      <c r="BF123" s="222"/>
      <c r="BG123" s="212"/>
      <c r="BH123" s="212"/>
      <c r="BI123" s="213"/>
      <c r="BJ123" s="213"/>
      <c r="BK123" s="211"/>
      <c r="BL123" s="211"/>
      <c r="BM123" s="68"/>
      <c r="BN123" s="68"/>
      <c r="BO123" s="68"/>
      <c r="BP123" s="68"/>
      <c r="BQ123" s="68"/>
      <c r="BR123" s="68"/>
      <c r="BS123" s="68"/>
      <c r="BT123" s="68"/>
      <c r="BU123" s="68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</row>
    <row r="124" spans="1:85" s="62" customFormat="1" ht="19.149999999999999" customHeight="1">
      <c r="A124" s="47"/>
      <c r="B124" s="47"/>
      <c r="C124" s="47"/>
      <c r="D124" s="25"/>
      <c r="E124" s="25"/>
      <c r="F124" s="25"/>
      <c r="G124" s="166"/>
      <c r="H124" s="166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21"/>
      <c r="V124" s="221"/>
      <c r="W124" s="221"/>
      <c r="X124" s="221"/>
      <c r="Y124" s="221"/>
      <c r="Z124" s="221"/>
      <c r="AA124" s="239"/>
      <c r="AB124" s="222"/>
      <c r="AC124" s="166"/>
      <c r="AD124" s="166"/>
      <c r="AE124" s="166"/>
      <c r="AF124" s="166"/>
      <c r="AG124" s="221"/>
      <c r="AH124" s="221"/>
      <c r="AI124" s="218"/>
      <c r="AJ124" s="218"/>
      <c r="AK124" s="218"/>
      <c r="AL124" s="218"/>
      <c r="AM124" s="199"/>
      <c r="AN124" s="199"/>
      <c r="AO124" s="218"/>
      <c r="AP124" s="218"/>
      <c r="AQ124" s="166"/>
      <c r="AR124" s="166"/>
      <c r="AS124" s="221"/>
      <c r="AT124" s="221"/>
      <c r="AU124" s="200"/>
      <c r="AV124" s="200"/>
      <c r="AW124" s="122"/>
      <c r="AX124" s="102"/>
      <c r="AY124" s="114"/>
      <c r="AZ124" s="118"/>
      <c r="BA124" s="114"/>
      <c r="BB124" s="114"/>
      <c r="BC124" s="78"/>
      <c r="BD124" s="123"/>
      <c r="BE124" s="114"/>
      <c r="BF124" s="114"/>
      <c r="BG124" s="78"/>
      <c r="BH124" s="123"/>
      <c r="BI124" s="114"/>
      <c r="BJ124" s="124"/>
      <c r="BK124" s="124"/>
      <c r="BL124" s="125"/>
      <c r="BM124" s="68"/>
      <c r="BN124" s="68"/>
      <c r="BO124" s="68"/>
      <c r="BP124" s="68"/>
      <c r="BQ124" s="68"/>
      <c r="BR124" s="68"/>
      <c r="BS124" s="68"/>
      <c r="BT124" s="68"/>
      <c r="BU124" s="68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</row>
    <row r="125" spans="1:85" s="86" customFormat="1" ht="12.75" customHeight="1">
      <c r="A125" s="47"/>
      <c r="B125" s="47"/>
      <c r="C125" s="47"/>
      <c r="D125" s="25"/>
      <c r="E125" s="25"/>
      <c r="F125" s="25"/>
      <c r="G125" s="166">
        <v>30</v>
      </c>
      <c r="H125" s="166"/>
      <c r="I125" s="237" t="s">
        <v>138</v>
      </c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28"/>
      <c r="V125" s="228"/>
      <c r="W125" s="228"/>
      <c r="X125" s="240"/>
      <c r="Y125" s="240"/>
      <c r="Z125" s="240"/>
      <c r="AA125" s="228"/>
      <c r="AB125" s="241"/>
      <c r="AC125" s="166"/>
      <c r="AD125" s="166"/>
      <c r="AE125" s="166">
        <v>60</v>
      </c>
      <c r="AF125" s="166"/>
      <c r="AG125" s="221">
        <v>2</v>
      </c>
      <c r="AH125" s="221">
        <f>SUM(AG125:AG125)</f>
        <v>2</v>
      </c>
      <c r="AI125" s="228"/>
      <c r="AJ125" s="228"/>
      <c r="AK125" s="228"/>
      <c r="AL125" s="228"/>
      <c r="AM125" s="228"/>
      <c r="AN125" s="228"/>
      <c r="AO125" s="228"/>
      <c r="AP125" s="228"/>
      <c r="AQ125" s="228"/>
      <c r="AR125" s="228"/>
      <c r="AS125" s="221">
        <v>4</v>
      </c>
      <c r="AT125" s="221"/>
      <c r="AU125" s="200">
        <v>56</v>
      </c>
      <c r="AV125" s="200"/>
      <c r="AW125" s="201"/>
      <c r="AX125" s="201"/>
      <c r="AY125" s="212"/>
      <c r="AZ125" s="212"/>
      <c r="BA125" s="166"/>
      <c r="BB125" s="166"/>
      <c r="BC125" s="212"/>
      <c r="BD125" s="212"/>
      <c r="BE125" s="166"/>
      <c r="BF125" s="166"/>
      <c r="BG125" s="212"/>
      <c r="BH125" s="212"/>
      <c r="BI125" s="166"/>
      <c r="BJ125" s="166"/>
      <c r="BK125" s="183"/>
      <c r="BL125" s="183"/>
      <c r="BM125" s="68"/>
      <c r="BN125" s="68"/>
      <c r="BO125" s="68"/>
      <c r="BP125" s="68"/>
      <c r="BQ125" s="68"/>
      <c r="BR125" s="68"/>
      <c r="BS125" s="68"/>
      <c r="BT125" s="68"/>
      <c r="BU125" s="68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</row>
    <row r="126" spans="1:85" s="86" customFormat="1" ht="12.75" customHeight="1">
      <c r="A126" s="47"/>
      <c r="B126" s="47"/>
      <c r="C126" s="47"/>
      <c r="D126" s="25"/>
      <c r="E126" s="25"/>
      <c r="F126" s="25"/>
      <c r="G126" s="166"/>
      <c r="H126" s="166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28"/>
      <c r="V126" s="228"/>
      <c r="W126" s="228"/>
      <c r="X126" s="240"/>
      <c r="Y126" s="240"/>
      <c r="Z126" s="240"/>
      <c r="AA126" s="228"/>
      <c r="AB126" s="241"/>
      <c r="AC126" s="166"/>
      <c r="AD126" s="166"/>
      <c r="AE126" s="166"/>
      <c r="AF126" s="166"/>
      <c r="AG126" s="221">
        <f>SUM(AG67:AG125)</f>
        <v>151</v>
      </c>
      <c r="AH126" s="221">
        <f>SUM(AH67:AH125)</f>
        <v>126</v>
      </c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1"/>
      <c r="AT126" s="221"/>
      <c r="AU126" s="200"/>
      <c r="AV126" s="200"/>
      <c r="AW126" s="122"/>
      <c r="AX126" s="102"/>
      <c r="AY126" s="102"/>
      <c r="AZ126" s="118"/>
      <c r="BA126" s="114"/>
      <c r="BB126" s="102"/>
      <c r="BC126" s="80"/>
      <c r="BD126" s="118"/>
      <c r="BE126" s="102"/>
      <c r="BF126" s="102"/>
      <c r="BG126" s="80"/>
      <c r="BH126" s="123"/>
      <c r="BI126" s="102"/>
      <c r="BJ126" s="111"/>
      <c r="BK126" s="111"/>
      <c r="BL126" s="103"/>
      <c r="BM126" s="68"/>
      <c r="BN126" s="68"/>
      <c r="BO126" s="68"/>
      <c r="BP126" s="68"/>
      <c r="BQ126" s="68"/>
      <c r="BR126" s="68"/>
      <c r="BS126" s="68"/>
      <c r="BT126" s="68"/>
      <c r="BU126" s="68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</row>
    <row r="127" spans="1:85" ht="14.25" customHeight="1">
      <c r="A127" s="15"/>
      <c r="B127" s="15"/>
      <c r="C127" s="15"/>
      <c r="D127" s="25"/>
      <c r="E127" s="25"/>
      <c r="F127" s="25"/>
      <c r="G127" s="186"/>
      <c r="H127" s="186"/>
      <c r="I127" s="242" t="s">
        <v>106</v>
      </c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186">
        <v>23</v>
      </c>
      <c r="V127" s="186"/>
      <c r="W127" s="186"/>
      <c r="X127" s="186">
        <v>12</v>
      </c>
      <c r="Y127" s="186"/>
      <c r="Z127" s="186"/>
      <c r="AA127" s="243">
        <v>0</v>
      </c>
      <c r="AB127" s="244">
        <v>2</v>
      </c>
      <c r="AC127" s="244">
        <v>5</v>
      </c>
      <c r="AD127" s="244"/>
      <c r="AE127" s="186">
        <f>SUM(AE67:AF126)</f>
        <v>4530</v>
      </c>
      <c r="AF127" s="186"/>
      <c r="AG127" s="186">
        <f>AG125+AG123+AG121+AG119+AG117+AG115+AG113+AG111+AG109+AG107+AG105+AG103+AG101+AG99+AG97+AG95+AG93+AG91+AG89+AG87+AG85+AG83+AG81+AG79+AG77+AG75+AG73+AG71+AG69+AG67</f>
        <v>151</v>
      </c>
      <c r="AH127" s="186"/>
      <c r="AI127" s="186">
        <f>SUM(AI67:AJ126)</f>
        <v>2014</v>
      </c>
      <c r="AJ127" s="186"/>
      <c r="AK127" s="186">
        <f>SUM(AK67:AL126)</f>
        <v>936</v>
      </c>
      <c r="AL127" s="186"/>
      <c r="AM127" s="186">
        <f>SUM(AM67:AN126)</f>
        <v>252</v>
      </c>
      <c r="AN127" s="186"/>
      <c r="AO127" s="186">
        <f>SUM(AO67:AP126)</f>
        <v>826</v>
      </c>
      <c r="AP127" s="186"/>
      <c r="AQ127" s="186">
        <f>SUM(AQ67:AR124)</f>
        <v>0</v>
      </c>
      <c r="AR127" s="186"/>
      <c r="AS127" s="186">
        <f>SUM(AS67:AT126)</f>
        <v>280</v>
      </c>
      <c r="AT127" s="186"/>
      <c r="AU127" s="186">
        <f>SUM(AU67:AV126)</f>
        <v>2236</v>
      </c>
      <c r="AV127" s="186"/>
      <c r="AW127" s="245">
        <f>AW67+AW69+AW71+AW73+AW75</f>
        <v>20</v>
      </c>
      <c r="AX127" s="245"/>
      <c r="AY127" s="246">
        <v>15.5</v>
      </c>
      <c r="AZ127" s="246"/>
      <c r="BA127" s="247">
        <f>BA67+BA77+BA81+BA83</f>
        <v>18</v>
      </c>
      <c r="BB127" s="247"/>
      <c r="BC127" s="247">
        <f>BC67+BC85+BC87+BC89+BC91</f>
        <v>20</v>
      </c>
      <c r="BD127" s="247"/>
      <c r="BE127" s="247">
        <f>BE85+BE93+BE95</f>
        <v>14</v>
      </c>
      <c r="BF127" s="247"/>
      <c r="BG127" s="247">
        <f>BG97+BG99</f>
        <v>10</v>
      </c>
      <c r="BH127" s="247"/>
      <c r="BI127" s="248">
        <f>BI101+BI103+BI105</f>
        <v>12</v>
      </c>
      <c r="BJ127" s="248"/>
      <c r="BK127" s="248">
        <f>BK107+BK109</f>
        <v>12.5</v>
      </c>
      <c r="BL127" s="248"/>
      <c r="BM127" s="72"/>
      <c r="BN127" s="72"/>
      <c r="BO127" s="72"/>
      <c r="BP127" s="72"/>
      <c r="BQ127" s="72"/>
      <c r="BR127" s="72"/>
      <c r="BS127" s="72"/>
      <c r="BT127" s="72"/>
      <c r="BU127" s="72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</row>
    <row r="128" spans="1:85" ht="17.25" customHeight="1">
      <c r="A128" s="15"/>
      <c r="B128" s="15"/>
      <c r="C128" s="15"/>
      <c r="D128" s="25"/>
      <c r="E128" s="25"/>
      <c r="F128" s="25"/>
      <c r="G128" s="186"/>
      <c r="H128" s="18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186"/>
      <c r="V128" s="186"/>
      <c r="W128" s="186"/>
      <c r="X128" s="186"/>
      <c r="Y128" s="186"/>
      <c r="Z128" s="186"/>
      <c r="AA128" s="243"/>
      <c r="AB128" s="244"/>
      <c r="AC128" s="244"/>
      <c r="AD128" s="244"/>
      <c r="AE128" s="186"/>
      <c r="AF128" s="186"/>
      <c r="AG128" s="186">
        <f>SUM(AG67:AG127)</f>
        <v>453</v>
      </c>
      <c r="AH128" s="186">
        <f>SUM(AG128:AG128)</f>
        <v>453</v>
      </c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  <c r="AT128" s="186"/>
      <c r="AU128" s="186"/>
      <c r="AV128" s="186"/>
      <c r="AW128" s="126">
        <f>AW68+AW70+AW72+AW74+AW76</f>
        <v>174</v>
      </c>
      <c r="AX128" s="126">
        <f>AX68+AX70+AX72+AX74+AX76</f>
        <v>186</v>
      </c>
      <c r="AY128" s="126">
        <f>AY68+AY74+AY78+AY80</f>
        <v>124</v>
      </c>
      <c r="AZ128" s="126">
        <f>AZ68+AZ74+AZ78+AZ80</f>
        <v>140</v>
      </c>
      <c r="BA128" s="126">
        <f>BA68+BA78+BA82+BA84</f>
        <v>156</v>
      </c>
      <c r="BB128" s="126">
        <f>BB68+BB78+BB82+BB84</f>
        <v>168</v>
      </c>
      <c r="BC128" s="126">
        <f>BC68+BC86+BC88+BC90+BC92</f>
        <v>152</v>
      </c>
      <c r="BD128" s="126">
        <f>BD68+BD86+BD88+BD90+BD92</f>
        <v>186</v>
      </c>
      <c r="BE128" s="126">
        <f>BE96+BE94+BE86</f>
        <v>114</v>
      </c>
      <c r="BF128" s="126">
        <f>BF86+BF94+BF96</f>
        <v>134</v>
      </c>
      <c r="BG128" s="126">
        <f>BG98+BG100</f>
        <v>60</v>
      </c>
      <c r="BH128" s="126">
        <f>BH98+BH100</f>
        <v>72</v>
      </c>
      <c r="BI128" s="126">
        <f>BI102+BI104+BI106</f>
        <v>90</v>
      </c>
      <c r="BJ128" s="126">
        <f>BJ102+BJ104+BJ106</f>
        <v>120</v>
      </c>
      <c r="BK128" s="126">
        <f>BK108+BK110</f>
        <v>66</v>
      </c>
      <c r="BL128" s="126">
        <f>BL108+BL110</f>
        <v>72</v>
      </c>
      <c r="BM128" s="249"/>
      <c r="BN128" s="249"/>
      <c r="BO128" s="249"/>
      <c r="BP128" s="249"/>
      <c r="BQ128" s="249"/>
      <c r="BR128" s="249"/>
      <c r="BS128" s="249"/>
      <c r="BT128" s="249"/>
      <c r="BU128" s="249"/>
      <c r="BV128" s="249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</row>
    <row r="129" spans="1:85" ht="15.75" customHeight="1">
      <c r="A129" s="15"/>
      <c r="B129" s="15"/>
      <c r="C129" s="15"/>
      <c r="D129" s="25"/>
      <c r="E129" s="25"/>
      <c r="F129" s="25"/>
      <c r="G129" s="184"/>
      <c r="H129" s="184"/>
      <c r="I129" s="250" t="s">
        <v>139</v>
      </c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251">
        <v>151</v>
      </c>
      <c r="AH129" s="251">
        <f>SUM(AH127:AH128)</f>
        <v>453</v>
      </c>
      <c r="AI129" s="252"/>
      <c r="AJ129" s="252"/>
      <c r="AK129" s="252"/>
      <c r="AL129" s="252"/>
      <c r="AM129" s="252"/>
      <c r="AN129" s="252"/>
      <c r="AO129" s="252"/>
      <c r="AP129" s="252"/>
      <c r="AQ129" s="184"/>
      <c r="AR129" s="184"/>
      <c r="AS129" s="184"/>
      <c r="AT129" s="184"/>
      <c r="AU129" s="253"/>
      <c r="AV129" s="253"/>
      <c r="AW129" s="194">
        <f>AG69+AG71+AG73/2+AG75+5</f>
        <v>24</v>
      </c>
      <c r="AX129" s="194"/>
      <c r="AY129" s="195">
        <f>AG73/2+AG77/2+AG79+6</f>
        <v>19</v>
      </c>
      <c r="AZ129" s="195"/>
      <c r="BA129" s="194">
        <f>AG77/2+AG81+AG83+AG115+4</f>
        <v>24</v>
      </c>
      <c r="BB129" s="194"/>
      <c r="BC129" s="195">
        <f>AG85/2+AG87+AG89+AG91+4</f>
        <v>20</v>
      </c>
      <c r="BD129" s="195"/>
      <c r="BE129" s="194">
        <f>AG117+AG111+AG95+AG93+AG85/2</f>
        <v>19</v>
      </c>
      <c r="BF129" s="194"/>
      <c r="BG129" s="195">
        <f>AG119+AG99+AG97</f>
        <v>13</v>
      </c>
      <c r="BH129" s="195"/>
      <c r="BI129" s="254">
        <f>AG113+AG105+AG103+AG101</f>
        <v>14</v>
      </c>
      <c r="BJ129" s="254"/>
      <c r="BK129" s="255">
        <f>AG125+AG123+AG121+AG109+AG107</f>
        <v>18</v>
      </c>
      <c r="BL129" s="255"/>
      <c r="BM129" s="72"/>
      <c r="BN129" s="72"/>
      <c r="BO129" s="72"/>
      <c r="BP129" s="72"/>
      <c r="BQ129" s="72"/>
      <c r="BR129" s="72"/>
      <c r="BS129" s="72"/>
      <c r="BT129" s="72"/>
      <c r="BU129" s="72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</row>
    <row r="130" spans="1:85" ht="17.25" customHeight="1">
      <c r="A130" s="15"/>
      <c r="B130" s="15"/>
      <c r="C130" s="15"/>
      <c r="D130" s="25"/>
      <c r="E130" s="25"/>
      <c r="F130" s="25"/>
      <c r="G130" s="184"/>
      <c r="H130" s="184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251">
        <f>SUM(AG129:AG129)</f>
        <v>151</v>
      </c>
      <c r="AH130" s="251">
        <f>SUM(AH129:AH129)</f>
        <v>453</v>
      </c>
      <c r="AI130" s="252"/>
      <c r="AJ130" s="252"/>
      <c r="AK130" s="252"/>
      <c r="AL130" s="252"/>
      <c r="AM130" s="252"/>
      <c r="AN130" s="252"/>
      <c r="AO130" s="252"/>
      <c r="AP130" s="252"/>
      <c r="AQ130" s="184"/>
      <c r="AR130" s="184"/>
      <c r="AS130" s="184"/>
      <c r="AT130" s="184"/>
      <c r="AU130" s="253"/>
      <c r="AV130" s="253"/>
      <c r="AW130" s="194">
        <f>SUM(AW129:AW129)</f>
        <v>24</v>
      </c>
      <c r="AX130" s="194"/>
      <c r="AY130" s="195">
        <f>SUM(AY129:AY129)</f>
        <v>19</v>
      </c>
      <c r="AZ130" s="195"/>
      <c r="BA130" s="194">
        <f>SUM(BA129:BA129)</f>
        <v>24</v>
      </c>
      <c r="BB130" s="194"/>
      <c r="BC130" s="195">
        <f>SUM(BC129:BC129)</f>
        <v>20</v>
      </c>
      <c r="BD130" s="195"/>
      <c r="BE130" s="194">
        <f>SUM(BE129:BE129)</f>
        <v>19</v>
      </c>
      <c r="BF130" s="194"/>
      <c r="BG130" s="195">
        <f>SUM(BG129:BG129)</f>
        <v>13</v>
      </c>
      <c r="BH130" s="195"/>
      <c r="BI130" s="254">
        <f>SUM(BI129:BI129)</f>
        <v>14</v>
      </c>
      <c r="BJ130" s="254"/>
      <c r="BK130" s="255">
        <f>SUM(BK129:BK129)</f>
        <v>18</v>
      </c>
      <c r="BL130" s="255"/>
      <c r="BM130" s="72"/>
      <c r="BN130" s="72"/>
      <c r="BO130" s="72"/>
      <c r="BP130" s="72"/>
      <c r="BQ130" s="72"/>
      <c r="BR130" s="72"/>
      <c r="BS130" s="72"/>
      <c r="BT130" s="72"/>
      <c r="BU130" s="72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</row>
    <row r="131" spans="1:85" ht="25.5" customHeight="1">
      <c r="A131" s="15"/>
      <c r="B131" s="15"/>
      <c r="C131" s="15"/>
      <c r="D131" s="25"/>
      <c r="E131" s="25"/>
      <c r="F131" s="25"/>
      <c r="G131" s="256" t="s">
        <v>140</v>
      </c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6"/>
      <c r="Z131" s="256"/>
      <c r="AA131" s="256"/>
      <c r="AB131" s="256"/>
      <c r="AC131" s="256"/>
      <c r="AD131" s="256"/>
      <c r="AE131" s="256"/>
      <c r="AF131" s="256"/>
      <c r="AG131" s="256"/>
      <c r="AH131" s="256"/>
      <c r="AI131" s="256"/>
      <c r="AJ131" s="256"/>
      <c r="AK131" s="256"/>
      <c r="AL131" s="256"/>
      <c r="AM131" s="256"/>
      <c r="AN131" s="256"/>
      <c r="AO131" s="256"/>
      <c r="AP131" s="256"/>
      <c r="AQ131" s="256"/>
      <c r="AR131" s="256"/>
      <c r="AS131" s="256"/>
      <c r="AT131" s="256"/>
      <c r="AU131" s="256"/>
      <c r="AV131" s="256"/>
      <c r="AW131" s="256"/>
      <c r="AX131" s="256"/>
      <c r="AY131" s="256"/>
      <c r="AZ131" s="256"/>
      <c r="BA131" s="256"/>
      <c r="BB131" s="256"/>
      <c r="BC131" s="256"/>
      <c r="BD131" s="256"/>
      <c r="BE131" s="256"/>
      <c r="BF131" s="256"/>
      <c r="BG131" s="256"/>
      <c r="BH131" s="256"/>
      <c r="BI131" s="256"/>
      <c r="BJ131" s="256"/>
      <c r="BK131" s="256"/>
      <c r="BL131" s="256"/>
      <c r="BM131" s="257"/>
      <c r="BN131" s="257"/>
      <c r="BO131" s="257"/>
      <c r="BP131" s="257"/>
      <c r="BQ131" s="257"/>
      <c r="BR131" s="257"/>
      <c r="BS131" s="257"/>
      <c r="BT131" s="257"/>
      <c r="BU131" s="257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</row>
    <row r="132" spans="1:85" ht="12.75" customHeight="1">
      <c r="A132" s="15"/>
      <c r="B132" s="15"/>
      <c r="C132" s="15"/>
      <c r="D132" s="25"/>
      <c r="E132" s="25"/>
      <c r="F132" s="25"/>
      <c r="G132" s="166">
        <v>1</v>
      </c>
      <c r="H132" s="166"/>
      <c r="I132" s="199" t="s">
        <v>141</v>
      </c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66"/>
      <c r="V132" s="166"/>
      <c r="W132" s="166"/>
      <c r="X132" s="166">
        <v>3</v>
      </c>
      <c r="Y132" s="166"/>
      <c r="Z132" s="166"/>
      <c r="AA132" s="166"/>
      <c r="AB132" s="166"/>
      <c r="AC132" s="166"/>
      <c r="AD132" s="166"/>
      <c r="AE132" s="166">
        <v>150</v>
      </c>
      <c r="AF132" s="166"/>
      <c r="AG132" s="166">
        <v>5</v>
      </c>
      <c r="AH132" s="166"/>
      <c r="AI132" s="199">
        <v>30</v>
      </c>
      <c r="AJ132" s="199"/>
      <c r="AK132" s="199">
        <v>10</v>
      </c>
      <c r="AL132" s="199"/>
      <c r="AM132" s="199"/>
      <c r="AN132" s="199"/>
      <c r="AO132" s="199">
        <v>20</v>
      </c>
      <c r="AP132" s="199"/>
      <c r="AQ132" s="200"/>
      <c r="AR132" s="200"/>
      <c r="AS132" s="166">
        <v>10</v>
      </c>
      <c r="AT132" s="166"/>
      <c r="AU132" s="200">
        <f>AE132-AI132-AS132</f>
        <v>110</v>
      </c>
      <c r="AV132" s="200"/>
      <c r="AW132" s="258"/>
      <c r="AX132" s="258"/>
      <c r="AY132" s="259"/>
      <c r="AZ132" s="259"/>
      <c r="BA132" s="258">
        <v>1.5</v>
      </c>
      <c r="BB132" s="258"/>
      <c r="BC132" s="259"/>
      <c r="BD132" s="259"/>
      <c r="BE132" s="258"/>
      <c r="BF132" s="258"/>
      <c r="BG132" s="259"/>
      <c r="BH132" s="259"/>
      <c r="BI132" s="258"/>
      <c r="BJ132" s="258"/>
      <c r="BK132" s="259"/>
      <c r="BL132" s="259"/>
      <c r="BM132" s="257"/>
      <c r="BN132" s="257"/>
      <c r="BO132" s="257"/>
      <c r="BP132" s="257"/>
      <c r="BQ132" s="257"/>
      <c r="BR132" s="257"/>
      <c r="BS132" s="257"/>
      <c r="BT132" s="257"/>
      <c r="BU132" s="257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</row>
    <row r="133" spans="1:85" ht="12.75" customHeight="1">
      <c r="A133" s="15"/>
      <c r="B133" s="15"/>
      <c r="C133" s="15"/>
      <c r="D133" s="25"/>
      <c r="E133" s="25"/>
      <c r="F133" s="25"/>
      <c r="G133" s="166"/>
      <c r="H133" s="166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99"/>
      <c r="AJ133" s="199"/>
      <c r="AK133" s="199"/>
      <c r="AL133" s="199"/>
      <c r="AM133" s="199"/>
      <c r="AN133" s="199"/>
      <c r="AO133" s="199"/>
      <c r="AP133" s="199"/>
      <c r="AQ133" s="200"/>
      <c r="AR133" s="200"/>
      <c r="AS133" s="166"/>
      <c r="AT133" s="166"/>
      <c r="AU133" s="200"/>
      <c r="AV133" s="200"/>
      <c r="AW133" s="75"/>
      <c r="AX133" s="52"/>
      <c r="AY133" s="52"/>
      <c r="AZ133" s="115"/>
      <c r="BA133" s="75">
        <v>10</v>
      </c>
      <c r="BB133" s="52">
        <v>20</v>
      </c>
      <c r="BC133" s="52"/>
      <c r="BD133" s="115"/>
      <c r="BE133" s="75"/>
      <c r="BF133" s="52"/>
      <c r="BG133" s="52"/>
      <c r="BH133" s="115"/>
      <c r="BI133" s="75"/>
      <c r="BJ133" s="52"/>
      <c r="BK133" s="52"/>
      <c r="BL133" s="115"/>
      <c r="BM133" s="257"/>
      <c r="BN133" s="257"/>
      <c r="BO133" s="257"/>
      <c r="BP133" s="257"/>
      <c r="BQ133" s="257"/>
      <c r="BR133" s="257"/>
      <c r="BS133" s="257"/>
      <c r="BT133" s="257"/>
      <c r="BU133" s="257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</row>
    <row r="134" spans="1:85" ht="12.75" customHeight="1">
      <c r="A134" s="15"/>
      <c r="B134" s="15"/>
      <c r="C134" s="15"/>
      <c r="D134" s="25"/>
      <c r="E134" s="25"/>
      <c r="F134" s="25"/>
      <c r="G134" s="166">
        <v>2</v>
      </c>
      <c r="H134" s="166"/>
      <c r="I134" s="199" t="s">
        <v>142</v>
      </c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66"/>
      <c r="V134" s="166"/>
      <c r="W134" s="166"/>
      <c r="X134" s="166">
        <v>4</v>
      </c>
      <c r="Y134" s="166"/>
      <c r="Z134" s="166"/>
      <c r="AA134" s="166"/>
      <c r="AB134" s="166"/>
      <c r="AC134" s="166"/>
      <c r="AD134" s="166"/>
      <c r="AE134" s="166">
        <v>150</v>
      </c>
      <c r="AF134" s="166"/>
      <c r="AG134" s="166">
        <v>5</v>
      </c>
      <c r="AH134" s="166"/>
      <c r="AI134" s="199">
        <v>30</v>
      </c>
      <c r="AJ134" s="199"/>
      <c r="AK134" s="199">
        <v>10</v>
      </c>
      <c r="AL134" s="199"/>
      <c r="AM134" s="199"/>
      <c r="AN134" s="199"/>
      <c r="AO134" s="199">
        <v>20</v>
      </c>
      <c r="AP134" s="199"/>
      <c r="AQ134" s="200"/>
      <c r="AR134" s="200"/>
      <c r="AS134" s="166">
        <v>10</v>
      </c>
      <c r="AT134" s="166"/>
      <c r="AU134" s="200">
        <f>AE134-AI134-AS134</f>
        <v>110</v>
      </c>
      <c r="AV134" s="200"/>
      <c r="AW134" s="201"/>
      <c r="AX134" s="201"/>
      <c r="AY134" s="231"/>
      <c r="AZ134" s="231"/>
      <c r="BA134" s="201"/>
      <c r="BB134" s="201"/>
      <c r="BC134" s="231">
        <v>1.5</v>
      </c>
      <c r="BD134" s="231"/>
      <c r="BE134" s="201"/>
      <c r="BF134" s="201"/>
      <c r="BG134" s="231"/>
      <c r="BH134" s="231"/>
      <c r="BI134" s="201"/>
      <c r="BJ134" s="201"/>
      <c r="BK134" s="231"/>
      <c r="BL134" s="231"/>
      <c r="BM134" s="257"/>
      <c r="BN134" s="257"/>
      <c r="BO134" s="257"/>
      <c r="BP134" s="257"/>
      <c r="BQ134" s="257"/>
      <c r="BR134" s="257"/>
      <c r="BS134" s="257"/>
      <c r="BT134" s="257"/>
      <c r="BU134" s="257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</row>
    <row r="135" spans="1:85" ht="12.75" customHeight="1">
      <c r="A135" s="15"/>
      <c r="B135" s="15"/>
      <c r="C135" s="15"/>
      <c r="D135" s="25"/>
      <c r="E135" s="25"/>
      <c r="F135" s="25"/>
      <c r="G135" s="166"/>
      <c r="H135" s="166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99"/>
      <c r="AJ135" s="199"/>
      <c r="AK135" s="199"/>
      <c r="AL135" s="199"/>
      <c r="AM135" s="199"/>
      <c r="AN135" s="199"/>
      <c r="AO135" s="199"/>
      <c r="AP135" s="199"/>
      <c r="AQ135" s="200"/>
      <c r="AR135" s="200"/>
      <c r="AS135" s="166"/>
      <c r="AT135" s="166"/>
      <c r="AU135" s="200"/>
      <c r="AV135" s="200"/>
      <c r="AW135" s="75"/>
      <c r="AX135" s="52"/>
      <c r="AY135" s="52"/>
      <c r="AZ135" s="115"/>
      <c r="BA135" s="52"/>
      <c r="BB135" s="52"/>
      <c r="BC135" s="52">
        <v>10</v>
      </c>
      <c r="BD135" s="115">
        <v>20</v>
      </c>
      <c r="BE135" s="75"/>
      <c r="BF135" s="52"/>
      <c r="BG135" s="52"/>
      <c r="BH135" s="115"/>
      <c r="BI135" s="75"/>
      <c r="BJ135" s="52"/>
      <c r="BK135" s="52"/>
      <c r="BL135" s="115"/>
      <c r="BM135" s="257"/>
      <c r="BN135" s="257"/>
      <c r="BO135" s="257"/>
      <c r="BP135" s="257"/>
      <c r="BQ135" s="257"/>
      <c r="BR135" s="257"/>
      <c r="BS135" s="257"/>
      <c r="BT135" s="257"/>
      <c r="BU135" s="257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</row>
    <row r="136" spans="1:85" ht="12.75" customHeight="1">
      <c r="A136" s="15"/>
      <c r="B136" s="15"/>
      <c r="C136" s="15"/>
      <c r="D136" s="25"/>
      <c r="E136" s="25"/>
      <c r="F136" s="25"/>
      <c r="G136" s="166">
        <v>3</v>
      </c>
      <c r="H136" s="166"/>
      <c r="I136" s="199" t="s">
        <v>143</v>
      </c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66"/>
      <c r="V136" s="166"/>
      <c r="W136" s="166"/>
      <c r="X136" s="166">
        <v>5</v>
      </c>
      <c r="Y136" s="166"/>
      <c r="Z136" s="166"/>
      <c r="AA136" s="166"/>
      <c r="AB136" s="166"/>
      <c r="AC136" s="166"/>
      <c r="AD136" s="166"/>
      <c r="AE136" s="166">
        <v>150</v>
      </c>
      <c r="AF136" s="166"/>
      <c r="AG136" s="166">
        <v>5</v>
      </c>
      <c r="AH136" s="166"/>
      <c r="AI136" s="199">
        <v>30</v>
      </c>
      <c r="AJ136" s="199"/>
      <c r="AK136" s="199">
        <v>10</v>
      </c>
      <c r="AL136" s="199"/>
      <c r="AM136" s="199"/>
      <c r="AN136" s="199"/>
      <c r="AO136" s="199">
        <v>20</v>
      </c>
      <c r="AP136" s="199"/>
      <c r="AQ136" s="200"/>
      <c r="AR136" s="200"/>
      <c r="AS136" s="166">
        <v>10</v>
      </c>
      <c r="AT136" s="166"/>
      <c r="AU136" s="200">
        <f>AE136-AI136-AS136</f>
        <v>110</v>
      </c>
      <c r="AV136" s="200"/>
      <c r="AW136" s="201"/>
      <c r="AX136" s="201"/>
      <c r="AY136" s="231"/>
      <c r="AZ136" s="231"/>
      <c r="BA136" s="201"/>
      <c r="BB136" s="201"/>
      <c r="BC136" s="231"/>
      <c r="BD136" s="231"/>
      <c r="BE136" s="201">
        <v>1.5</v>
      </c>
      <c r="BF136" s="201"/>
      <c r="BG136" s="231"/>
      <c r="BH136" s="231"/>
      <c r="BI136" s="201"/>
      <c r="BJ136" s="201"/>
      <c r="BK136" s="231"/>
      <c r="BL136" s="231"/>
      <c r="BM136" s="257"/>
      <c r="BN136" s="257"/>
      <c r="BO136" s="257"/>
      <c r="BP136" s="257"/>
      <c r="BQ136" s="257"/>
      <c r="BR136" s="257"/>
      <c r="BS136" s="257"/>
      <c r="BT136" s="257"/>
      <c r="BU136" s="257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</row>
    <row r="137" spans="1:85" ht="12.75" customHeight="1">
      <c r="A137" s="15"/>
      <c r="B137" s="15"/>
      <c r="C137" s="15"/>
      <c r="D137" s="25"/>
      <c r="E137" s="25"/>
      <c r="F137" s="25"/>
      <c r="G137" s="166"/>
      <c r="H137" s="166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99"/>
      <c r="AJ137" s="199"/>
      <c r="AK137" s="199"/>
      <c r="AL137" s="199"/>
      <c r="AM137" s="199"/>
      <c r="AN137" s="199"/>
      <c r="AO137" s="199"/>
      <c r="AP137" s="199"/>
      <c r="AQ137" s="200"/>
      <c r="AR137" s="200"/>
      <c r="AS137" s="166"/>
      <c r="AT137" s="166"/>
      <c r="AU137" s="200"/>
      <c r="AV137" s="200"/>
      <c r="AW137" s="75"/>
      <c r="AX137" s="52"/>
      <c r="AY137" s="52"/>
      <c r="AZ137" s="115"/>
      <c r="BA137" s="75"/>
      <c r="BB137" s="52"/>
      <c r="BC137" s="52"/>
      <c r="BD137" s="115"/>
      <c r="BE137" s="75">
        <v>10</v>
      </c>
      <c r="BF137" s="52">
        <v>20</v>
      </c>
      <c r="BG137" s="52"/>
      <c r="BH137" s="115"/>
      <c r="BI137" s="75"/>
      <c r="BJ137" s="52"/>
      <c r="BK137" s="52"/>
      <c r="BL137" s="115"/>
      <c r="BM137" s="257"/>
      <c r="BN137" s="257"/>
      <c r="BO137" s="257"/>
      <c r="BP137" s="257"/>
      <c r="BQ137" s="257"/>
      <c r="BR137" s="257"/>
      <c r="BS137" s="257"/>
      <c r="BT137" s="257"/>
      <c r="BU137" s="257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</row>
    <row r="138" spans="1:85" ht="12.75" customHeight="1">
      <c r="A138" s="15"/>
      <c r="B138" s="15"/>
      <c r="C138" s="15"/>
      <c r="D138" s="25"/>
      <c r="E138" s="25"/>
      <c r="F138" s="25"/>
      <c r="G138" s="166">
        <v>4</v>
      </c>
      <c r="H138" s="166"/>
      <c r="I138" s="199" t="s">
        <v>144</v>
      </c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66"/>
      <c r="V138" s="166"/>
      <c r="W138" s="166"/>
      <c r="X138" s="166">
        <v>5</v>
      </c>
      <c r="Y138" s="166"/>
      <c r="Z138" s="166"/>
      <c r="AA138" s="166"/>
      <c r="AB138" s="166"/>
      <c r="AC138" s="166"/>
      <c r="AD138" s="166"/>
      <c r="AE138" s="166">
        <v>150</v>
      </c>
      <c r="AF138" s="166"/>
      <c r="AG138" s="166">
        <v>5</v>
      </c>
      <c r="AH138" s="166"/>
      <c r="AI138" s="199">
        <v>30</v>
      </c>
      <c r="AJ138" s="199"/>
      <c r="AK138" s="199">
        <v>10</v>
      </c>
      <c r="AL138" s="199"/>
      <c r="AM138" s="199"/>
      <c r="AN138" s="199"/>
      <c r="AO138" s="199">
        <v>20</v>
      </c>
      <c r="AP138" s="199"/>
      <c r="AQ138" s="200"/>
      <c r="AR138" s="200"/>
      <c r="AS138" s="166">
        <v>10</v>
      </c>
      <c r="AT138" s="166"/>
      <c r="AU138" s="200">
        <f>AE138-AI138-AS138</f>
        <v>110</v>
      </c>
      <c r="AV138" s="200"/>
      <c r="AW138" s="201"/>
      <c r="AX138" s="201"/>
      <c r="AY138" s="231"/>
      <c r="AZ138" s="231"/>
      <c r="BA138" s="201"/>
      <c r="BB138" s="201"/>
      <c r="BC138" s="231"/>
      <c r="BD138" s="231"/>
      <c r="BE138" s="201">
        <v>1.5</v>
      </c>
      <c r="BF138" s="201"/>
      <c r="BG138" s="52"/>
      <c r="BH138" s="115"/>
      <c r="BI138" s="201"/>
      <c r="BJ138" s="201"/>
      <c r="BK138" s="231"/>
      <c r="BL138" s="231"/>
      <c r="BM138" s="257"/>
      <c r="BN138" s="257"/>
      <c r="BO138" s="257"/>
      <c r="BP138" s="257"/>
      <c r="BQ138" s="257"/>
      <c r="BR138" s="257"/>
      <c r="BS138" s="257"/>
      <c r="BT138" s="257"/>
      <c r="BU138" s="257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</row>
    <row r="139" spans="1:85" ht="13.5" customHeight="1">
      <c r="A139" s="15"/>
      <c r="B139" s="15"/>
      <c r="C139" s="15"/>
      <c r="D139" s="25"/>
      <c r="E139" s="25"/>
      <c r="F139" s="25"/>
      <c r="G139" s="166"/>
      <c r="H139" s="166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99"/>
      <c r="AJ139" s="199"/>
      <c r="AK139" s="199"/>
      <c r="AL139" s="199"/>
      <c r="AM139" s="199"/>
      <c r="AN139" s="199"/>
      <c r="AO139" s="199"/>
      <c r="AP139" s="199"/>
      <c r="AQ139" s="200"/>
      <c r="AR139" s="200"/>
      <c r="AS139" s="166"/>
      <c r="AT139" s="166"/>
      <c r="AU139" s="200"/>
      <c r="AV139" s="200"/>
      <c r="AW139" s="127"/>
      <c r="AX139" s="128"/>
      <c r="AY139" s="52"/>
      <c r="AZ139" s="115"/>
      <c r="BA139" s="75"/>
      <c r="BB139" s="52"/>
      <c r="BC139" s="52"/>
      <c r="BD139" s="115"/>
      <c r="BE139" s="75">
        <v>10</v>
      </c>
      <c r="BF139" s="52">
        <v>20</v>
      </c>
      <c r="BG139" s="52"/>
      <c r="BH139" s="115"/>
      <c r="BI139" s="75"/>
      <c r="BJ139" s="52"/>
      <c r="BK139" s="52"/>
      <c r="BL139" s="115"/>
      <c r="BM139" s="257"/>
      <c r="BN139" s="257"/>
      <c r="BO139" s="257"/>
      <c r="BP139" s="257"/>
      <c r="BQ139" s="257"/>
      <c r="BR139" s="257"/>
      <c r="BS139" s="257"/>
      <c r="BT139" s="257"/>
      <c r="BU139" s="257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</row>
    <row r="140" spans="1:85" ht="12.75" customHeight="1">
      <c r="A140" s="15"/>
      <c r="B140" s="15"/>
      <c r="C140" s="15"/>
      <c r="D140" s="25"/>
      <c r="E140" s="25"/>
      <c r="F140" s="25"/>
      <c r="G140" s="166">
        <v>5</v>
      </c>
      <c r="H140" s="166"/>
      <c r="I140" s="199" t="s">
        <v>145</v>
      </c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66"/>
      <c r="V140" s="166"/>
      <c r="W140" s="166"/>
      <c r="X140" s="166">
        <v>6</v>
      </c>
      <c r="Y140" s="166"/>
      <c r="Z140" s="166"/>
      <c r="AA140" s="166"/>
      <c r="AB140" s="166"/>
      <c r="AC140" s="166"/>
      <c r="AD140" s="166"/>
      <c r="AE140" s="166">
        <v>150</v>
      </c>
      <c r="AF140" s="166"/>
      <c r="AG140" s="166">
        <v>5</v>
      </c>
      <c r="AH140" s="166"/>
      <c r="AI140" s="199">
        <v>30</v>
      </c>
      <c r="AJ140" s="199"/>
      <c r="AK140" s="199">
        <v>10</v>
      </c>
      <c r="AL140" s="199"/>
      <c r="AM140" s="199"/>
      <c r="AN140" s="199"/>
      <c r="AO140" s="199">
        <v>20</v>
      </c>
      <c r="AP140" s="199"/>
      <c r="AQ140" s="166"/>
      <c r="AR140" s="166"/>
      <c r="AS140" s="166">
        <v>10</v>
      </c>
      <c r="AT140" s="166"/>
      <c r="AU140" s="200">
        <f>AE140-AI140-AS140</f>
        <v>110</v>
      </c>
      <c r="AV140" s="200"/>
      <c r="AW140" s="258"/>
      <c r="AX140" s="258"/>
      <c r="AY140" s="259"/>
      <c r="AZ140" s="259"/>
      <c r="BA140" s="258"/>
      <c r="BB140" s="258"/>
      <c r="BC140" s="259"/>
      <c r="BD140" s="259"/>
      <c r="BE140" s="258"/>
      <c r="BF140" s="258"/>
      <c r="BG140" s="259">
        <v>1.5</v>
      </c>
      <c r="BH140" s="259"/>
      <c r="BI140" s="258"/>
      <c r="BJ140" s="258"/>
      <c r="BK140" s="259"/>
      <c r="BL140" s="259"/>
      <c r="BM140" s="257"/>
      <c r="BN140" s="257"/>
      <c r="BO140" s="257"/>
      <c r="BP140" s="257"/>
      <c r="BQ140" s="257"/>
      <c r="BR140" s="257"/>
      <c r="BS140" s="257"/>
      <c r="BT140" s="257"/>
      <c r="BU140" s="257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</row>
    <row r="141" spans="1:85" ht="12.75" customHeight="1">
      <c r="A141" s="15"/>
      <c r="B141" s="15"/>
      <c r="C141" s="15"/>
      <c r="D141" s="25"/>
      <c r="E141" s="25"/>
      <c r="F141" s="25"/>
      <c r="G141" s="166"/>
      <c r="H141" s="166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99"/>
      <c r="AJ141" s="199"/>
      <c r="AK141" s="199"/>
      <c r="AL141" s="199"/>
      <c r="AM141" s="199"/>
      <c r="AN141" s="199"/>
      <c r="AO141" s="199"/>
      <c r="AP141" s="199"/>
      <c r="AQ141" s="166"/>
      <c r="AR141" s="166"/>
      <c r="AS141" s="166"/>
      <c r="AT141" s="166"/>
      <c r="AU141" s="200"/>
      <c r="AV141" s="200"/>
      <c r="AW141" s="75"/>
      <c r="AX141" s="52"/>
      <c r="AY141" s="52"/>
      <c r="AZ141" s="115"/>
      <c r="BA141" s="75"/>
      <c r="BB141" s="52"/>
      <c r="BC141" s="52"/>
      <c r="BD141" s="115"/>
      <c r="BE141" s="201"/>
      <c r="BF141" s="201"/>
      <c r="BG141" s="52">
        <v>10</v>
      </c>
      <c r="BH141" s="115">
        <v>20</v>
      </c>
      <c r="BI141" s="75"/>
      <c r="BJ141" s="52"/>
      <c r="BK141" s="52"/>
      <c r="BL141" s="115"/>
      <c r="BM141" s="257"/>
      <c r="BN141" s="257"/>
      <c r="BO141" s="257"/>
      <c r="BP141" s="257"/>
      <c r="BQ141" s="257"/>
      <c r="BR141" s="257"/>
      <c r="BS141" s="257"/>
      <c r="BT141" s="257"/>
      <c r="BU141" s="257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</row>
    <row r="142" spans="1:85" ht="12.75" customHeight="1">
      <c r="A142" s="15"/>
      <c r="B142" s="15"/>
      <c r="C142" s="15"/>
      <c r="D142" s="25"/>
      <c r="E142" s="25"/>
      <c r="F142" s="25"/>
      <c r="G142" s="166">
        <v>6</v>
      </c>
      <c r="H142" s="166"/>
      <c r="I142" s="199" t="s">
        <v>146</v>
      </c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66"/>
      <c r="V142" s="166"/>
      <c r="W142" s="166"/>
      <c r="X142" s="166">
        <v>6</v>
      </c>
      <c r="Y142" s="166"/>
      <c r="Z142" s="166"/>
      <c r="AA142" s="166"/>
      <c r="AB142" s="166"/>
      <c r="AC142" s="166"/>
      <c r="AD142" s="166"/>
      <c r="AE142" s="166">
        <v>150</v>
      </c>
      <c r="AF142" s="166"/>
      <c r="AG142" s="166">
        <v>5</v>
      </c>
      <c r="AH142" s="166"/>
      <c r="AI142" s="199">
        <v>30</v>
      </c>
      <c r="AJ142" s="199"/>
      <c r="AK142" s="199">
        <v>10</v>
      </c>
      <c r="AL142" s="199"/>
      <c r="AM142" s="199"/>
      <c r="AN142" s="199"/>
      <c r="AO142" s="199">
        <v>20</v>
      </c>
      <c r="AP142" s="199"/>
      <c r="AQ142" s="166"/>
      <c r="AR142" s="166"/>
      <c r="AS142" s="166">
        <v>10</v>
      </c>
      <c r="AT142" s="166"/>
      <c r="AU142" s="200">
        <f>AE142-AI142-AS142</f>
        <v>110</v>
      </c>
      <c r="AV142" s="200"/>
      <c r="AW142" s="201"/>
      <c r="AX142" s="201"/>
      <c r="AY142" s="231"/>
      <c r="AZ142" s="231"/>
      <c r="BA142" s="201"/>
      <c r="BB142" s="201"/>
      <c r="BC142" s="231"/>
      <c r="BD142" s="231"/>
      <c r="BE142" s="75"/>
      <c r="BF142" s="52"/>
      <c r="BG142" s="231">
        <v>1.5</v>
      </c>
      <c r="BH142" s="231"/>
      <c r="BI142" s="201"/>
      <c r="BJ142" s="201"/>
      <c r="BK142" s="231"/>
      <c r="BL142" s="231"/>
      <c r="BM142" s="257"/>
      <c r="BN142" s="257"/>
      <c r="BO142" s="257"/>
      <c r="BP142" s="257"/>
      <c r="BQ142" s="257"/>
      <c r="BR142" s="257"/>
      <c r="BS142" s="257"/>
      <c r="BT142" s="257"/>
      <c r="BU142" s="257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</row>
    <row r="143" spans="1:85" ht="12.75" customHeight="1">
      <c r="A143" s="15"/>
      <c r="B143" s="15"/>
      <c r="C143" s="15"/>
      <c r="D143" s="25"/>
      <c r="E143" s="25"/>
      <c r="F143" s="25"/>
      <c r="G143" s="166"/>
      <c r="H143" s="166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99"/>
      <c r="AJ143" s="199"/>
      <c r="AK143" s="199"/>
      <c r="AL143" s="199"/>
      <c r="AM143" s="199"/>
      <c r="AN143" s="199"/>
      <c r="AO143" s="199"/>
      <c r="AP143" s="199"/>
      <c r="AQ143" s="166"/>
      <c r="AR143" s="166"/>
      <c r="AS143" s="166"/>
      <c r="AT143" s="166"/>
      <c r="AU143" s="200"/>
      <c r="AV143" s="200"/>
      <c r="AW143" s="75"/>
      <c r="AX143" s="52"/>
      <c r="AY143" s="52"/>
      <c r="AZ143" s="115"/>
      <c r="BA143" s="75"/>
      <c r="BB143" s="52"/>
      <c r="BC143" s="52"/>
      <c r="BD143" s="115"/>
      <c r="BE143" s="201"/>
      <c r="BF143" s="201"/>
      <c r="BG143" s="52">
        <v>10</v>
      </c>
      <c r="BH143" s="115">
        <v>20</v>
      </c>
      <c r="BI143" s="75"/>
      <c r="BJ143" s="52"/>
      <c r="BK143" s="52"/>
      <c r="BL143" s="115"/>
      <c r="BM143" s="257"/>
      <c r="BN143" s="257"/>
      <c r="BO143" s="257"/>
      <c r="BP143" s="257"/>
      <c r="BQ143" s="257"/>
      <c r="BR143" s="257"/>
      <c r="BS143" s="257"/>
      <c r="BT143" s="257"/>
      <c r="BU143" s="257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</row>
    <row r="144" spans="1:85" ht="12.75" customHeight="1">
      <c r="A144" s="15"/>
      <c r="B144" s="15"/>
      <c r="C144" s="15"/>
      <c r="D144" s="25"/>
      <c r="E144" s="25"/>
      <c r="F144" s="25"/>
      <c r="G144" s="166">
        <v>7</v>
      </c>
      <c r="H144" s="166"/>
      <c r="I144" s="199" t="s">
        <v>147</v>
      </c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66"/>
      <c r="V144" s="166"/>
      <c r="W144" s="166"/>
      <c r="X144" s="166">
        <v>6</v>
      </c>
      <c r="Y144" s="166"/>
      <c r="Z144" s="166"/>
      <c r="AA144" s="166"/>
      <c r="AB144" s="166"/>
      <c r="AC144" s="166"/>
      <c r="AD144" s="166"/>
      <c r="AE144" s="166">
        <v>150</v>
      </c>
      <c r="AF144" s="166"/>
      <c r="AG144" s="166">
        <v>5</v>
      </c>
      <c r="AH144" s="166"/>
      <c r="AI144" s="199">
        <v>30</v>
      </c>
      <c r="AJ144" s="199"/>
      <c r="AK144" s="199">
        <v>10</v>
      </c>
      <c r="AL144" s="199"/>
      <c r="AM144" s="199"/>
      <c r="AN144" s="199"/>
      <c r="AO144" s="199">
        <v>20</v>
      </c>
      <c r="AP144" s="199"/>
      <c r="AQ144" s="166"/>
      <c r="AR144" s="166"/>
      <c r="AS144" s="166">
        <v>10</v>
      </c>
      <c r="AT144" s="166"/>
      <c r="AU144" s="200">
        <f>AE144-AI144-AS144</f>
        <v>110</v>
      </c>
      <c r="AV144" s="200"/>
      <c r="AW144" s="201"/>
      <c r="AX144" s="201"/>
      <c r="AY144" s="231"/>
      <c r="AZ144" s="231"/>
      <c r="BA144" s="201"/>
      <c r="BB144" s="201"/>
      <c r="BC144" s="231"/>
      <c r="BD144" s="231"/>
      <c r="BE144" s="201"/>
      <c r="BF144" s="201"/>
      <c r="BG144" s="231">
        <v>1.5</v>
      </c>
      <c r="BH144" s="231"/>
      <c r="BI144" s="201"/>
      <c r="BJ144" s="201"/>
      <c r="BK144" s="231"/>
      <c r="BL144" s="231"/>
      <c r="BM144" s="257"/>
      <c r="BN144" s="257"/>
      <c r="BO144" s="257"/>
      <c r="BP144" s="257"/>
      <c r="BQ144" s="257"/>
      <c r="BR144" s="257"/>
      <c r="BS144" s="257"/>
      <c r="BT144" s="257"/>
      <c r="BU144" s="257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</row>
    <row r="145" spans="1:85" ht="12.75" customHeight="1">
      <c r="A145" s="15"/>
      <c r="B145" s="15"/>
      <c r="C145" s="15"/>
      <c r="D145" s="25"/>
      <c r="E145" s="25"/>
      <c r="F145" s="25"/>
      <c r="G145" s="166"/>
      <c r="H145" s="166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99"/>
      <c r="AJ145" s="199"/>
      <c r="AK145" s="199"/>
      <c r="AL145" s="199"/>
      <c r="AM145" s="199"/>
      <c r="AN145" s="199"/>
      <c r="AO145" s="199"/>
      <c r="AP145" s="199"/>
      <c r="AQ145" s="166"/>
      <c r="AR145" s="166"/>
      <c r="AS145" s="166"/>
      <c r="AT145" s="166"/>
      <c r="AU145" s="200"/>
      <c r="AV145" s="200"/>
      <c r="AW145" s="75"/>
      <c r="AX145" s="52"/>
      <c r="AY145" s="52"/>
      <c r="AZ145" s="115"/>
      <c r="BA145" s="75"/>
      <c r="BB145" s="52"/>
      <c r="BC145" s="52"/>
      <c r="BD145" s="115"/>
      <c r="BE145" s="75"/>
      <c r="BF145" s="52"/>
      <c r="BG145" s="52">
        <v>10</v>
      </c>
      <c r="BH145" s="115">
        <v>20</v>
      </c>
      <c r="BI145" s="75"/>
      <c r="BJ145" s="52"/>
      <c r="BK145" s="52"/>
      <c r="BL145" s="115"/>
      <c r="BM145" s="257"/>
      <c r="BN145" s="257"/>
      <c r="BO145" s="257"/>
      <c r="BP145" s="257"/>
      <c r="BQ145" s="257"/>
      <c r="BR145" s="257"/>
      <c r="BS145" s="257"/>
      <c r="BT145" s="257"/>
      <c r="BU145" s="257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</row>
    <row r="146" spans="1:85" ht="12" customHeight="1">
      <c r="A146" s="15"/>
      <c r="B146" s="15"/>
      <c r="C146" s="15"/>
      <c r="D146" s="25"/>
      <c r="E146" s="25"/>
      <c r="F146" s="25"/>
      <c r="G146" s="166">
        <v>8</v>
      </c>
      <c r="H146" s="166"/>
      <c r="I146" s="199" t="s">
        <v>148</v>
      </c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66"/>
      <c r="V146" s="166"/>
      <c r="W146" s="166"/>
      <c r="X146" s="166">
        <v>7</v>
      </c>
      <c r="Y146" s="166"/>
      <c r="Z146" s="166"/>
      <c r="AA146" s="166"/>
      <c r="AB146" s="166"/>
      <c r="AC146" s="166"/>
      <c r="AD146" s="166"/>
      <c r="AE146" s="166">
        <v>150</v>
      </c>
      <c r="AF146" s="166"/>
      <c r="AG146" s="166">
        <v>5</v>
      </c>
      <c r="AH146" s="166"/>
      <c r="AI146" s="199">
        <v>30</v>
      </c>
      <c r="AJ146" s="199"/>
      <c r="AK146" s="199">
        <v>10</v>
      </c>
      <c r="AL146" s="199"/>
      <c r="AM146" s="199"/>
      <c r="AN146" s="199"/>
      <c r="AO146" s="199">
        <v>20</v>
      </c>
      <c r="AP146" s="199"/>
      <c r="AQ146" s="166"/>
      <c r="AR146" s="166"/>
      <c r="AS146" s="166">
        <v>10</v>
      </c>
      <c r="AT146" s="166"/>
      <c r="AU146" s="200">
        <f>AE146-AI146-AS146</f>
        <v>110</v>
      </c>
      <c r="AV146" s="200"/>
      <c r="AW146" s="201"/>
      <c r="AX146" s="201"/>
      <c r="AY146" s="231"/>
      <c r="AZ146" s="231"/>
      <c r="BA146" s="201"/>
      <c r="BB146" s="201"/>
      <c r="BC146" s="231"/>
      <c r="BD146" s="231"/>
      <c r="BE146" s="201"/>
      <c r="BF146" s="201"/>
      <c r="BG146" s="52"/>
      <c r="BH146" s="115"/>
      <c r="BI146" s="201">
        <v>1.5</v>
      </c>
      <c r="BJ146" s="201"/>
      <c r="BK146" s="231"/>
      <c r="BL146" s="231"/>
      <c r="BM146" s="257"/>
      <c r="BN146" s="257"/>
      <c r="BO146" s="257"/>
      <c r="BP146" s="257"/>
      <c r="BQ146" s="257"/>
      <c r="BR146" s="257"/>
      <c r="BS146" s="257"/>
      <c r="BT146" s="257"/>
      <c r="BU146" s="257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</row>
    <row r="147" spans="1:85" ht="13.5" customHeight="1">
      <c r="A147" s="15"/>
      <c r="B147" s="15"/>
      <c r="C147" s="15"/>
      <c r="D147" s="25"/>
      <c r="E147" s="25"/>
      <c r="F147" s="25"/>
      <c r="G147" s="166"/>
      <c r="H147" s="166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99"/>
      <c r="AJ147" s="199"/>
      <c r="AK147" s="199"/>
      <c r="AL147" s="199"/>
      <c r="AM147" s="199"/>
      <c r="AN147" s="199"/>
      <c r="AO147" s="199"/>
      <c r="AP147" s="199"/>
      <c r="AQ147" s="166"/>
      <c r="AR147" s="166"/>
      <c r="AS147" s="166"/>
      <c r="AT147" s="166"/>
      <c r="AU147" s="200"/>
      <c r="AV147" s="200"/>
      <c r="AW147" s="75"/>
      <c r="AX147" s="52"/>
      <c r="AY147" s="52"/>
      <c r="AZ147" s="115"/>
      <c r="BA147" s="75"/>
      <c r="BB147" s="52"/>
      <c r="BC147" s="52"/>
      <c r="BD147" s="115"/>
      <c r="BE147" s="75"/>
      <c r="BF147" s="52"/>
      <c r="BG147" s="231"/>
      <c r="BH147" s="231"/>
      <c r="BI147" s="75">
        <v>10</v>
      </c>
      <c r="BJ147" s="52">
        <v>20</v>
      </c>
      <c r="BK147" s="52"/>
      <c r="BL147" s="115"/>
      <c r="BM147" s="257"/>
      <c r="BN147" s="257"/>
      <c r="BO147" s="257"/>
      <c r="BP147" s="257"/>
      <c r="BQ147" s="257"/>
      <c r="BR147" s="257"/>
      <c r="BS147" s="257"/>
      <c r="BT147" s="257"/>
      <c r="BU147" s="257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</row>
    <row r="148" spans="1:85" ht="12.75" customHeight="1">
      <c r="A148" s="15"/>
      <c r="B148" s="15"/>
      <c r="C148" s="15"/>
      <c r="D148" s="15"/>
      <c r="E148" s="15"/>
      <c r="F148" s="15"/>
      <c r="G148" s="166">
        <v>9</v>
      </c>
      <c r="H148" s="166"/>
      <c r="I148" s="199" t="s">
        <v>149</v>
      </c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66"/>
      <c r="V148" s="166"/>
      <c r="W148" s="166"/>
      <c r="X148" s="166">
        <v>7</v>
      </c>
      <c r="Y148" s="166"/>
      <c r="Z148" s="166"/>
      <c r="AA148" s="166"/>
      <c r="AB148" s="166"/>
      <c r="AC148" s="166"/>
      <c r="AD148" s="166"/>
      <c r="AE148" s="166">
        <v>150</v>
      </c>
      <c r="AF148" s="166"/>
      <c r="AG148" s="166">
        <v>5</v>
      </c>
      <c r="AH148" s="166"/>
      <c r="AI148" s="199">
        <v>30</v>
      </c>
      <c r="AJ148" s="199"/>
      <c r="AK148" s="199">
        <v>10</v>
      </c>
      <c r="AL148" s="199"/>
      <c r="AM148" s="199"/>
      <c r="AN148" s="199"/>
      <c r="AO148" s="199">
        <v>20</v>
      </c>
      <c r="AP148" s="199"/>
      <c r="AQ148" s="166"/>
      <c r="AR148" s="166"/>
      <c r="AS148" s="166">
        <v>10</v>
      </c>
      <c r="AT148" s="166"/>
      <c r="AU148" s="200">
        <f>AE148-AI148-AS148</f>
        <v>110</v>
      </c>
      <c r="AV148" s="200"/>
      <c r="AW148" s="258"/>
      <c r="AX148" s="258"/>
      <c r="AY148" s="259"/>
      <c r="AZ148" s="259"/>
      <c r="BA148" s="258"/>
      <c r="BB148" s="258"/>
      <c r="BC148" s="259"/>
      <c r="BD148" s="259"/>
      <c r="BE148" s="258"/>
      <c r="BF148" s="258"/>
      <c r="BG148" s="259"/>
      <c r="BH148" s="259"/>
      <c r="BI148" s="258">
        <v>1.5</v>
      </c>
      <c r="BJ148" s="258"/>
      <c r="BK148" s="259"/>
      <c r="BL148" s="259"/>
      <c r="BM148" s="257"/>
      <c r="BN148" s="257"/>
      <c r="BO148" s="257"/>
      <c r="BP148" s="257"/>
      <c r="BQ148" s="257"/>
      <c r="BR148" s="257"/>
      <c r="BS148" s="257"/>
      <c r="BT148" s="257"/>
      <c r="BU148" s="257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</row>
    <row r="149" spans="1:85" ht="12.75" customHeight="1">
      <c r="A149" s="15"/>
      <c r="B149" s="15"/>
      <c r="C149" s="15"/>
      <c r="D149" s="15"/>
      <c r="E149" s="15"/>
      <c r="F149" s="15"/>
      <c r="G149" s="166"/>
      <c r="H149" s="166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99"/>
      <c r="AJ149" s="199"/>
      <c r="AK149" s="199"/>
      <c r="AL149" s="199"/>
      <c r="AM149" s="199"/>
      <c r="AN149" s="199"/>
      <c r="AO149" s="199"/>
      <c r="AP149" s="199"/>
      <c r="AQ149" s="166"/>
      <c r="AR149" s="166"/>
      <c r="AS149" s="166"/>
      <c r="AT149" s="166"/>
      <c r="AU149" s="200"/>
      <c r="AV149" s="200"/>
      <c r="AW149" s="75"/>
      <c r="AX149" s="52"/>
      <c r="AY149" s="52"/>
      <c r="AZ149" s="115"/>
      <c r="BA149" s="75"/>
      <c r="BB149" s="52"/>
      <c r="BC149" s="52"/>
      <c r="BD149" s="115"/>
      <c r="BE149" s="75"/>
      <c r="BF149" s="52"/>
      <c r="BG149" s="52"/>
      <c r="BH149" s="115"/>
      <c r="BI149" s="93">
        <v>10</v>
      </c>
      <c r="BJ149" s="104">
        <v>20</v>
      </c>
      <c r="BK149" s="52"/>
      <c r="BL149" s="115"/>
      <c r="BM149" s="257"/>
      <c r="BN149" s="257"/>
      <c r="BO149" s="257"/>
      <c r="BP149" s="257"/>
      <c r="BQ149" s="257"/>
      <c r="BR149" s="257"/>
      <c r="BS149" s="257"/>
      <c r="BT149" s="257"/>
      <c r="BU149" s="257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</row>
    <row r="150" spans="1:85" ht="12.75" customHeight="1">
      <c r="A150" s="15"/>
      <c r="B150" s="15"/>
      <c r="C150" s="15"/>
      <c r="D150" s="15"/>
      <c r="E150" s="15"/>
      <c r="F150" s="15"/>
      <c r="G150" s="166">
        <v>10</v>
      </c>
      <c r="H150" s="166"/>
      <c r="I150" s="199" t="s">
        <v>150</v>
      </c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66"/>
      <c r="V150" s="166"/>
      <c r="W150" s="166"/>
      <c r="X150" s="166">
        <v>7</v>
      </c>
      <c r="Y150" s="166"/>
      <c r="Z150" s="166"/>
      <c r="AA150" s="166"/>
      <c r="AB150" s="166"/>
      <c r="AC150" s="166"/>
      <c r="AD150" s="166"/>
      <c r="AE150" s="166">
        <v>150</v>
      </c>
      <c r="AF150" s="166"/>
      <c r="AG150" s="166">
        <v>5</v>
      </c>
      <c r="AH150" s="166"/>
      <c r="AI150" s="199">
        <v>30</v>
      </c>
      <c r="AJ150" s="199"/>
      <c r="AK150" s="199">
        <v>10</v>
      </c>
      <c r="AL150" s="199"/>
      <c r="AM150" s="199"/>
      <c r="AN150" s="199"/>
      <c r="AO150" s="199">
        <v>20</v>
      </c>
      <c r="AP150" s="199"/>
      <c r="AQ150" s="166"/>
      <c r="AR150" s="166"/>
      <c r="AS150" s="166">
        <v>10</v>
      </c>
      <c r="AT150" s="166"/>
      <c r="AU150" s="200">
        <f>AE150-AI150-AS150</f>
        <v>110</v>
      </c>
      <c r="AV150" s="200"/>
      <c r="AW150" s="201"/>
      <c r="AX150" s="201"/>
      <c r="AY150" s="231"/>
      <c r="AZ150" s="231"/>
      <c r="BA150" s="201"/>
      <c r="BB150" s="201"/>
      <c r="BC150" s="231"/>
      <c r="BD150" s="231"/>
      <c r="BE150" s="201"/>
      <c r="BF150" s="201"/>
      <c r="BG150" s="231"/>
      <c r="BH150" s="231"/>
      <c r="BI150" s="201">
        <v>1.5</v>
      </c>
      <c r="BJ150" s="201"/>
      <c r="BK150" s="231"/>
      <c r="BL150" s="231"/>
      <c r="BM150" s="257"/>
      <c r="BN150" s="257"/>
      <c r="BO150" s="257"/>
      <c r="BP150" s="257"/>
      <c r="BQ150" s="257"/>
      <c r="BR150" s="257"/>
      <c r="BS150" s="257"/>
      <c r="BT150" s="257"/>
      <c r="BU150" s="257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</row>
    <row r="151" spans="1:85" ht="12.75" customHeight="1">
      <c r="A151" s="15"/>
      <c r="B151" s="15"/>
      <c r="C151" s="15"/>
      <c r="D151" s="15"/>
      <c r="E151" s="15"/>
      <c r="F151" s="15"/>
      <c r="G151" s="166"/>
      <c r="H151" s="166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99"/>
      <c r="AJ151" s="199"/>
      <c r="AK151" s="199"/>
      <c r="AL151" s="199"/>
      <c r="AM151" s="199"/>
      <c r="AN151" s="199"/>
      <c r="AO151" s="199"/>
      <c r="AP151" s="199"/>
      <c r="AQ151" s="166"/>
      <c r="AR151" s="166"/>
      <c r="AS151" s="166"/>
      <c r="AT151" s="166"/>
      <c r="AU151" s="200"/>
      <c r="AV151" s="200"/>
      <c r="AW151" s="75"/>
      <c r="AX151" s="52"/>
      <c r="AY151" s="52"/>
      <c r="AZ151" s="115"/>
      <c r="BA151" s="75"/>
      <c r="BB151" s="52"/>
      <c r="BC151" s="52"/>
      <c r="BD151" s="115"/>
      <c r="BE151" s="75"/>
      <c r="BF151" s="52"/>
      <c r="BG151" s="52"/>
      <c r="BH151" s="115"/>
      <c r="BI151" s="75">
        <v>10</v>
      </c>
      <c r="BJ151" s="52">
        <v>20</v>
      </c>
      <c r="BK151" s="52"/>
      <c r="BL151" s="115"/>
      <c r="BM151" s="257"/>
      <c r="BN151" s="257"/>
      <c r="BO151" s="257"/>
      <c r="BP151" s="257"/>
      <c r="BQ151" s="257"/>
      <c r="BR151" s="257"/>
      <c r="BS151" s="257"/>
      <c r="BT151" s="257"/>
      <c r="BU151" s="257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</row>
    <row r="152" spans="1:85" ht="12.75" customHeight="1">
      <c r="A152" s="15"/>
      <c r="B152" s="15"/>
      <c r="C152" s="15"/>
      <c r="D152" s="15"/>
      <c r="E152" s="15"/>
      <c r="F152" s="15"/>
      <c r="G152" s="166">
        <v>11</v>
      </c>
      <c r="H152" s="166"/>
      <c r="I152" s="199" t="s">
        <v>151</v>
      </c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66"/>
      <c r="V152" s="166"/>
      <c r="W152" s="166"/>
      <c r="X152" s="166">
        <v>8</v>
      </c>
      <c r="Y152" s="166"/>
      <c r="Z152" s="166"/>
      <c r="AA152" s="166"/>
      <c r="AB152" s="166"/>
      <c r="AC152" s="166"/>
      <c r="AD152" s="166"/>
      <c r="AE152" s="166">
        <v>150</v>
      </c>
      <c r="AF152" s="166"/>
      <c r="AG152" s="166">
        <v>5</v>
      </c>
      <c r="AH152" s="166"/>
      <c r="AI152" s="199">
        <v>30</v>
      </c>
      <c r="AJ152" s="199"/>
      <c r="AK152" s="199">
        <v>10</v>
      </c>
      <c r="AL152" s="199"/>
      <c r="AM152" s="199"/>
      <c r="AN152" s="199"/>
      <c r="AO152" s="199">
        <v>20</v>
      </c>
      <c r="AP152" s="199"/>
      <c r="AQ152" s="166"/>
      <c r="AR152" s="166"/>
      <c r="AS152" s="166">
        <v>10</v>
      </c>
      <c r="AT152" s="166"/>
      <c r="AU152" s="200">
        <f>AE152-AI152-AS152</f>
        <v>110</v>
      </c>
      <c r="AV152" s="200"/>
      <c r="AW152" s="201"/>
      <c r="AX152" s="201"/>
      <c r="AY152" s="231"/>
      <c r="AZ152" s="231"/>
      <c r="BA152" s="201"/>
      <c r="BB152" s="201"/>
      <c r="BC152" s="231"/>
      <c r="BD152" s="231"/>
      <c r="BE152" s="201"/>
      <c r="BF152" s="201"/>
      <c r="BG152" s="231"/>
      <c r="BH152" s="231"/>
      <c r="BI152" s="201"/>
      <c r="BJ152" s="201"/>
      <c r="BK152" s="231">
        <v>3</v>
      </c>
      <c r="BL152" s="231"/>
      <c r="BM152" s="257"/>
      <c r="BN152" s="257"/>
      <c r="BO152" s="257"/>
      <c r="BP152" s="257"/>
      <c r="BQ152" s="257"/>
      <c r="BR152" s="257"/>
      <c r="BS152" s="257"/>
      <c r="BT152" s="257"/>
      <c r="BU152" s="257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</row>
    <row r="153" spans="1:85" ht="12.75" customHeight="1">
      <c r="A153" s="15"/>
      <c r="B153" s="15"/>
      <c r="C153" s="15"/>
      <c r="D153" s="15"/>
      <c r="E153" s="15"/>
      <c r="F153" s="15"/>
      <c r="G153" s="166"/>
      <c r="H153" s="166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99"/>
      <c r="AJ153" s="199"/>
      <c r="AK153" s="199"/>
      <c r="AL153" s="199"/>
      <c r="AM153" s="199"/>
      <c r="AN153" s="199"/>
      <c r="AO153" s="199"/>
      <c r="AP153" s="199"/>
      <c r="AQ153" s="166"/>
      <c r="AR153" s="166"/>
      <c r="AS153" s="166"/>
      <c r="AT153" s="166"/>
      <c r="AU153" s="200"/>
      <c r="AV153" s="200"/>
      <c r="AW153" s="75"/>
      <c r="AX153" s="52"/>
      <c r="AY153" s="52"/>
      <c r="AZ153" s="115"/>
      <c r="BA153" s="75"/>
      <c r="BB153" s="52"/>
      <c r="BC153" s="52"/>
      <c r="BD153" s="115"/>
      <c r="BE153" s="75"/>
      <c r="BF153" s="52"/>
      <c r="BG153" s="52"/>
      <c r="BH153" s="115"/>
      <c r="BI153" s="93"/>
      <c r="BJ153" s="93"/>
      <c r="BK153" s="115">
        <v>10</v>
      </c>
      <c r="BL153" s="115">
        <v>20</v>
      </c>
      <c r="BM153" s="257"/>
      <c r="BN153" s="257"/>
      <c r="BO153" s="257"/>
      <c r="BP153" s="257"/>
      <c r="BQ153" s="257"/>
      <c r="BR153" s="257"/>
      <c r="BS153" s="257"/>
      <c r="BT153" s="257"/>
      <c r="BU153" s="257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</row>
    <row r="154" spans="1:85" ht="12.75" customHeight="1">
      <c r="A154" s="15"/>
      <c r="B154" s="15"/>
      <c r="C154" s="15"/>
      <c r="D154" s="15"/>
      <c r="E154" s="15"/>
      <c r="F154" s="15"/>
      <c r="G154" s="166">
        <v>12</v>
      </c>
      <c r="H154" s="166"/>
      <c r="I154" s="199" t="s">
        <v>152</v>
      </c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66"/>
      <c r="V154" s="166"/>
      <c r="W154" s="166"/>
      <c r="X154" s="166">
        <v>8</v>
      </c>
      <c r="Y154" s="166"/>
      <c r="Z154" s="166"/>
      <c r="AA154" s="166"/>
      <c r="AB154" s="166"/>
      <c r="AC154" s="166"/>
      <c r="AD154" s="166"/>
      <c r="AE154" s="166">
        <v>150</v>
      </c>
      <c r="AF154" s="166"/>
      <c r="AG154" s="166">
        <v>5</v>
      </c>
      <c r="AH154" s="166"/>
      <c r="AI154" s="199">
        <v>30</v>
      </c>
      <c r="AJ154" s="199"/>
      <c r="AK154" s="199">
        <v>10</v>
      </c>
      <c r="AL154" s="199"/>
      <c r="AM154" s="199"/>
      <c r="AN154" s="199"/>
      <c r="AO154" s="199">
        <v>20</v>
      </c>
      <c r="AP154" s="199"/>
      <c r="AQ154" s="166"/>
      <c r="AR154" s="166"/>
      <c r="AS154" s="166">
        <v>10</v>
      </c>
      <c r="AT154" s="166"/>
      <c r="AU154" s="166">
        <f>AE154-AI154-AS154</f>
        <v>110</v>
      </c>
      <c r="AV154" s="166"/>
      <c r="AW154" s="201"/>
      <c r="AX154" s="201"/>
      <c r="AY154" s="231"/>
      <c r="AZ154" s="231"/>
      <c r="BA154" s="201"/>
      <c r="BB154" s="201"/>
      <c r="BC154" s="231"/>
      <c r="BD154" s="231"/>
      <c r="BE154" s="201"/>
      <c r="BF154" s="201"/>
      <c r="BG154" s="231"/>
      <c r="BH154" s="231"/>
      <c r="BI154" s="221"/>
      <c r="BJ154" s="221"/>
      <c r="BK154" s="231">
        <v>3</v>
      </c>
      <c r="BL154" s="231"/>
      <c r="BM154" s="257"/>
      <c r="BN154" s="257"/>
      <c r="BO154" s="257"/>
      <c r="BP154" s="257"/>
      <c r="BQ154" s="257"/>
      <c r="BR154" s="257"/>
      <c r="BS154" s="257"/>
      <c r="BT154" s="257"/>
      <c r="BU154" s="257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</row>
    <row r="155" spans="1:85" ht="13.5" customHeight="1">
      <c r="A155" s="15"/>
      <c r="B155" s="15"/>
      <c r="C155" s="15"/>
      <c r="D155" s="15"/>
      <c r="E155" s="15"/>
      <c r="F155" s="15"/>
      <c r="G155" s="166"/>
      <c r="H155" s="166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99"/>
      <c r="AJ155" s="199"/>
      <c r="AK155" s="199"/>
      <c r="AL155" s="199"/>
      <c r="AM155" s="199"/>
      <c r="AN155" s="199"/>
      <c r="AO155" s="199"/>
      <c r="AP155" s="199"/>
      <c r="AQ155" s="166"/>
      <c r="AR155" s="166"/>
      <c r="AS155" s="166"/>
      <c r="AT155" s="166"/>
      <c r="AU155" s="166"/>
      <c r="AV155" s="166"/>
      <c r="AW155" s="75"/>
      <c r="AX155" s="52"/>
      <c r="AY155" s="52"/>
      <c r="AZ155" s="115"/>
      <c r="BA155" s="75"/>
      <c r="BB155" s="52"/>
      <c r="BC155" s="52"/>
      <c r="BD155" s="115"/>
      <c r="BE155" s="75"/>
      <c r="BF155" s="52"/>
      <c r="BG155" s="52"/>
      <c r="BH155" s="115"/>
      <c r="BI155" s="127"/>
      <c r="BJ155" s="129"/>
      <c r="BK155" s="52">
        <v>10</v>
      </c>
      <c r="BL155" s="115">
        <v>20</v>
      </c>
      <c r="BM155" s="257"/>
      <c r="BN155" s="257"/>
      <c r="BO155" s="257"/>
      <c r="BP155" s="257"/>
      <c r="BQ155" s="257"/>
      <c r="BR155" s="257"/>
      <c r="BS155" s="257"/>
      <c r="BT155" s="257"/>
      <c r="BU155" s="257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</row>
    <row r="156" spans="1:85" ht="13.5" customHeight="1">
      <c r="A156" s="15"/>
      <c r="B156" s="15"/>
      <c r="C156" s="15"/>
      <c r="D156" s="15"/>
      <c r="E156" s="15"/>
      <c r="F156" s="15"/>
      <c r="G156" s="260"/>
      <c r="H156" s="260"/>
      <c r="I156" s="261" t="s">
        <v>106</v>
      </c>
      <c r="J156" s="261"/>
      <c r="K156" s="261"/>
      <c r="L156" s="261"/>
      <c r="M156" s="261"/>
      <c r="N156" s="261"/>
      <c r="O156" s="261"/>
      <c r="P156" s="261"/>
      <c r="Q156" s="261"/>
      <c r="R156" s="261"/>
      <c r="S156" s="261"/>
      <c r="T156" s="261"/>
      <c r="U156" s="260"/>
      <c r="V156" s="260"/>
      <c r="W156" s="260"/>
      <c r="X156" s="260">
        <v>12</v>
      </c>
      <c r="Y156" s="260"/>
      <c r="Z156" s="260"/>
      <c r="AA156" s="260"/>
      <c r="AB156" s="260"/>
      <c r="AC156" s="260"/>
      <c r="AD156" s="260"/>
      <c r="AE156" s="260">
        <f>SUM(AE132:AF155)</f>
        <v>1800</v>
      </c>
      <c r="AF156" s="260"/>
      <c r="AG156" s="260">
        <f>SUM(AG132:AH155)</f>
        <v>60</v>
      </c>
      <c r="AH156" s="260"/>
      <c r="AI156" s="262">
        <f>SUM(AI132:AJ155)</f>
        <v>360</v>
      </c>
      <c r="AJ156" s="262"/>
      <c r="AK156" s="262">
        <f>SUM(AK132:AL155)</f>
        <v>120</v>
      </c>
      <c r="AL156" s="262"/>
      <c r="AM156" s="262"/>
      <c r="AN156" s="262"/>
      <c r="AO156" s="262">
        <f>SUM(AO132:AP155)</f>
        <v>240</v>
      </c>
      <c r="AP156" s="262"/>
      <c r="AQ156" s="260"/>
      <c r="AR156" s="260"/>
      <c r="AS156" s="260">
        <f>SUM(AS131:AT155)</f>
        <v>120</v>
      </c>
      <c r="AT156" s="260"/>
      <c r="AU156" s="260">
        <f>SUM(AU131:AV155)</f>
        <v>1320</v>
      </c>
      <c r="AV156" s="260"/>
      <c r="AW156" s="263">
        <f>AW154+AW152+AW150+AW148+AW146+AW144+AW142+AW140+AW138+AW136+AW134+AW132</f>
        <v>0</v>
      </c>
      <c r="AX156" s="263"/>
      <c r="AY156" s="263">
        <f>AY154+AY152+AY150+AY148+AY146+AY144+AY142+AY140+AY138+AY136+AY134+AY132</f>
        <v>0</v>
      </c>
      <c r="AZ156" s="263"/>
      <c r="BA156" s="263">
        <f>BA154+BA152+BA150+BA148+BA146+BA144+BA142+BA140+BA138+BA136+BA134+BA132</f>
        <v>1.5</v>
      </c>
      <c r="BB156" s="263"/>
      <c r="BC156" s="263">
        <f>BC154+BC152+BC150+BC148+BC146+BC144+BC142+BC140+BC138+BC136+BC134+BC132</f>
        <v>1.5</v>
      </c>
      <c r="BD156" s="263"/>
      <c r="BE156" s="263">
        <f>BE154+BE152+BE150+BE148+BE146+BE144+BE142+BE140+BE138+BE136+BE134+BE132</f>
        <v>3</v>
      </c>
      <c r="BF156" s="263"/>
      <c r="BG156" s="263">
        <f>BG154+BG152+BG150+BG148+BG146+BG144+BG142+BG140+BG138+BG136+BG134+BG132</f>
        <v>4.5</v>
      </c>
      <c r="BH156" s="263"/>
      <c r="BI156" s="263">
        <f>BI154+BI152+BI150+BI148+BI146+BI144+BI142+BI140+BI138+BI136+BI134+BI132</f>
        <v>4.5</v>
      </c>
      <c r="BJ156" s="263"/>
      <c r="BK156" s="263">
        <f>BK154+BK152+BK150+BK148+BK146+BK144+BK142+BK140+BK138+BK136+BK134+BK132</f>
        <v>6</v>
      </c>
      <c r="BL156" s="263"/>
      <c r="BM156" s="257"/>
      <c r="BN156" s="257"/>
      <c r="BO156" s="257"/>
      <c r="BP156" s="257"/>
      <c r="BQ156" s="257"/>
      <c r="BR156" s="257"/>
      <c r="BS156" s="257"/>
      <c r="BT156" s="257"/>
      <c r="BU156" s="257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</row>
    <row r="157" spans="1:85" ht="13.5" customHeight="1">
      <c r="A157" s="15"/>
      <c r="B157" s="15"/>
      <c r="C157" s="15"/>
      <c r="D157" s="15"/>
      <c r="E157" s="15"/>
      <c r="F157" s="15"/>
      <c r="G157" s="260"/>
      <c r="H157" s="260"/>
      <c r="I157" s="261"/>
      <c r="J157" s="261"/>
      <c r="K157" s="261"/>
      <c r="L157" s="261"/>
      <c r="M157" s="261"/>
      <c r="N157" s="261"/>
      <c r="O157" s="261"/>
      <c r="P157" s="261"/>
      <c r="Q157" s="261"/>
      <c r="R157" s="261"/>
      <c r="S157" s="261"/>
      <c r="T157" s="261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0"/>
      <c r="AH157" s="260"/>
      <c r="AI157" s="262"/>
      <c r="AJ157" s="262"/>
      <c r="AK157" s="262"/>
      <c r="AL157" s="262"/>
      <c r="AM157" s="262"/>
      <c r="AN157" s="262"/>
      <c r="AO157" s="262"/>
      <c r="AP157" s="262"/>
      <c r="AQ157" s="260"/>
      <c r="AR157" s="260"/>
      <c r="AS157" s="260"/>
      <c r="AT157" s="260"/>
      <c r="AU157" s="260"/>
      <c r="AV157" s="260"/>
      <c r="AW157" s="130">
        <f>AW155+AW153+AW151+AW149+AW147+AW145+AW143+AW141+AW139+AW137+AW135+AW133</f>
        <v>0</v>
      </c>
      <c r="AX157" s="130">
        <f>AX155+AX153+AX151+AX149+AX147+AX145+AX143+AX141+AX139+AX137+AX135+AX133</f>
        <v>0</v>
      </c>
      <c r="AY157" s="130">
        <f>AY155+AY153+AY151+AY149+AY147+AY145+AY143+AY141+AY139+AY137+AY135+AY133</f>
        <v>0</v>
      </c>
      <c r="AZ157" s="130">
        <f>AZ155+AZ153+AZ151+AZ149+AZ147+AZ145+AZ143+AZ141+AZ139+AZ137+AZ135+AZ133</f>
        <v>0</v>
      </c>
      <c r="BA157" s="130">
        <f>BA155+BA153+BA151+BA149+BA147+BA145+BA143+BA141+BA139+BA137+BA135+BA133</f>
        <v>10</v>
      </c>
      <c r="BB157" s="130">
        <f>BB155+BB153+BB151+BB149+BB147+BB145+BB143+BB141+BB139+BB137+BB135+BB133</f>
        <v>20</v>
      </c>
      <c r="BC157" s="130">
        <f>BC155+BC153+BC151+BC149+BC147+BC145+BC143+BC141+BC139+BC137+BC135+BC133</f>
        <v>10</v>
      </c>
      <c r="BD157" s="130">
        <f>BD155+BD153+BD151+BD149+BD147+BD145+BD143+BD141+BD139+BD137+BD135+BD133</f>
        <v>20</v>
      </c>
      <c r="BE157" s="130">
        <f>BE155+BE153+BE151+BE149+BE147+BE145+BE143+BE141+BE139+BE137+BE135+BE133</f>
        <v>20</v>
      </c>
      <c r="BF157" s="130">
        <f>BF155+BF153+BF151+BF149+BF147+BF145+BF143+BF141+BF139+BF137+BF135+BF133</f>
        <v>40</v>
      </c>
      <c r="BG157" s="130">
        <f>BG155+BG153+BG151+BG149+BG147+BG145+BG143+BG141+BG139+BG137+BG135+BG133</f>
        <v>30</v>
      </c>
      <c r="BH157" s="130">
        <f>BH155+BH153+BH151+BH149+BH147+BH145+BH143+BH141+BH139+BH137+BH135+BH133</f>
        <v>60</v>
      </c>
      <c r="BI157" s="130">
        <f>BI155+BI153+BI151+BI149+BI147+BI145+BI143+BI141+BI139+BI137+BI135+BI133</f>
        <v>30</v>
      </c>
      <c r="BJ157" s="130">
        <f>BJ155+BJ153+BJ151+BJ149+BJ147+BJ145+BJ143+BJ141+BJ139+BJ137+BJ135+BJ133</f>
        <v>60</v>
      </c>
      <c r="BK157" s="130">
        <f>BK155+BK153+BK151+BK149+BK147+BK145+BK143+BK141+BK139+BK137+BK135+BK133</f>
        <v>20</v>
      </c>
      <c r="BL157" s="130">
        <f>BL155+BL153+BL151+BL149+BL147+BL145+BL143+BL141+BL139+BL137+BL135+BL133</f>
        <v>40</v>
      </c>
      <c r="BM157" s="257"/>
      <c r="BN157" s="257"/>
      <c r="BO157" s="257"/>
      <c r="BP157" s="257"/>
      <c r="BQ157" s="257"/>
      <c r="BR157" s="257"/>
      <c r="BS157" s="257"/>
      <c r="BT157" s="257"/>
      <c r="BU157" s="257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</row>
    <row r="158" spans="1:85" ht="12.75" customHeight="1">
      <c r="A158" s="15"/>
      <c r="B158" s="15"/>
      <c r="C158" s="15"/>
      <c r="D158" s="15"/>
      <c r="E158" s="15"/>
      <c r="F158" s="15"/>
      <c r="G158" s="264"/>
      <c r="H158" s="264"/>
      <c r="I158" s="265" t="s">
        <v>153</v>
      </c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6"/>
      <c r="V158" s="266"/>
      <c r="W158" s="266"/>
      <c r="X158" s="266"/>
      <c r="Y158" s="266"/>
      <c r="Z158" s="266"/>
      <c r="AA158" s="266"/>
      <c r="AB158" s="266"/>
      <c r="AC158" s="266"/>
      <c r="AD158" s="266"/>
      <c r="AE158" s="266"/>
      <c r="AF158" s="266"/>
      <c r="AG158" s="266">
        <f>AG156</f>
        <v>60</v>
      </c>
      <c r="AH158" s="266"/>
      <c r="AI158" s="267"/>
      <c r="AJ158" s="267"/>
      <c r="AK158" s="267"/>
      <c r="AL158" s="267"/>
      <c r="AM158" s="267"/>
      <c r="AN158" s="267"/>
      <c r="AO158" s="267"/>
      <c r="AP158" s="267"/>
      <c r="AQ158" s="266"/>
      <c r="AR158" s="266"/>
      <c r="AS158" s="266"/>
      <c r="AT158" s="266"/>
      <c r="AU158" s="268"/>
      <c r="AV158" s="268"/>
      <c r="AW158" s="269">
        <v>0</v>
      </c>
      <c r="AX158" s="269"/>
      <c r="AY158" s="268">
        <v>0</v>
      </c>
      <c r="AZ158" s="268"/>
      <c r="BA158" s="264">
        <v>5</v>
      </c>
      <c r="BB158" s="264"/>
      <c r="BC158" s="268">
        <v>5</v>
      </c>
      <c r="BD158" s="268"/>
      <c r="BE158" s="264">
        <v>10</v>
      </c>
      <c r="BF158" s="264"/>
      <c r="BG158" s="268">
        <v>15</v>
      </c>
      <c r="BH158" s="268"/>
      <c r="BI158" s="264">
        <v>15</v>
      </c>
      <c r="BJ158" s="264"/>
      <c r="BK158" s="268">
        <v>10</v>
      </c>
      <c r="BL158" s="268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</row>
    <row r="159" spans="1:85" ht="13.5" customHeight="1">
      <c r="A159" s="15"/>
      <c r="B159" s="15"/>
      <c r="C159" s="15"/>
      <c r="D159" s="15"/>
      <c r="E159" s="15"/>
      <c r="F159" s="15"/>
      <c r="G159" s="264"/>
      <c r="H159" s="264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6"/>
      <c r="V159" s="266"/>
      <c r="W159" s="266"/>
      <c r="X159" s="266"/>
      <c r="Y159" s="266"/>
      <c r="Z159" s="266"/>
      <c r="AA159" s="266"/>
      <c r="AB159" s="266"/>
      <c r="AC159" s="266"/>
      <c r="AD159" s="266"/>
      <c r="AE159" s="266"/>
      <c r="AF159" s="266"/>
      <c r="AG159" s="266"/>
      <c r="AH159" s="266"/>
      <c r="AI159" s="267"/>
      <c r="AJ159" s="267"/>
      <c r="AK159" s="267"/>
      <c r="AL159" s="267"/>
      <c r="AM159" s="267"/>
      <c r="AN159" s="267"/>
      <c r="AO159" s="267"/>
      <c r="AP159" s="267"/>
      <c r="AQ159" s="266"/>
      <c r="AR159" s="266"/>
      <c r="AS159" s="266"/>
      <c r="AT159" s="266"/>
      <c r="AU159" s="268"/>
      <c r="AV159" s="268"/>
      <c r="AW159" s="269">
        <f>SUM(AW158:AW158)</f>
        <v>0</v>
      </c>
      <c r="AX159" s="269"/>
      <c r="AY159" s="268">
        <f>SUM(AY158:AY158)</f>
        <v>0</v>
      </c>
      <c r="AZ159" s="268"/>
      <c r="BA159" s="264">
        <f>SUM(BA158:BA158)</f>
        <v>5</v>
      </c>
      <c r="BB159" s="264"/>
      <c r="BC159" s="268">
        <f>SUM(BC158:BC158)</f>
        <v>5</v>
      </c>
      <c r="BD159" s="268"/>
      <c r="BE159" s="264">
        <f>SUM(BE158:BE158)</f>
        <v>10</v>
      </c>
      <c r="BF159" s="264"/>
      <c r="BG159" s="268">
        <f>SUM(BG158:BG158)</f>
        <v>15</v>
      </c>
      <c r="BH159" s="268"/>
      <c r="BI159" s="264">
        <f>SUM(BI158:BI158)</f>
        <v>15</v>
      </c>
      <c r="BJ159" s="264"/>
      <c r="BK159" s="268">
        <f>SUM(BK158:BK158)</f>
        <v>10</v>
      </c>
      <c r="BL159" s="268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</row>
    <row r="160" spans="1:85" ht="12.75" customHeight="1">
      <c r="A160" s="15"/>
      <c r="B160" s="15"/>
      <c r="C160" s="15"/>
      <c r="D160" s="15"/>
      <c r="E160" s="15"/>
      <c r="F160" s="15"/>
      <c r="G160" s="270"/>
      <c r="H160" s="270"/>
      <c r="I160" s="271" t="s">
        <v>154</v>
      </c>
      <c r="J160" s="271"/>
      <c r="K160" s="271"/>
      <c r="L160" s="271"/>
      <c r="M160" s="271"/>
      <c r="N160" s="271"/>
      <c r="O160" s="271"/>
      <c r="P160" s="271"/>
      <c r="Q160" s="271"/>
      <c r="R160" s="271"/>
      <c r="S160" s="271"/>
      <c r="T160" s="271"/>
      <c r="U160" s="272">
        <v>23</v>
      </c>
      <c r="V160" s="272"/>
      <c r="W160" s="272"/>
      <c r="X160" s="272">
        <v>24</v>
      </c>
      <c r="Y160" s="272"/>
      <c r="Z160" s="272"/>
      <c r="AA160" s="272"/>
      <c r="AB160" s="272"/>
      <c r="AC160" s="272"/>
      <c r="AD160" s="272"/>
      <c r="AE160" s="273">
        <f>AE156+AE127+AE62</f>
        <v>7200</v>
      </c>
      <c r="AF160" s="273"/>
      <c r="AG160" s="274">
        <f>AG158+AG129+AG64</f>
        <v>240</v>
      </c>
      <c r="AH160" s="274"/>
      <c r="AI160" s="273">
        <f>AI156+AI127+AI62</f>
        <v>2918</v>
      </c>
      <c r="AJ160" s="273"/>
      <c r="AK160" s="273">
        <f>AK156+AK127+AK62</f>
        <v>1134</v>
      </c>
      <c r="AL160" s="273"/>
      <c r="AM160" s="273">
        <f>AM156+AM127+AM62</f>
        <v>718</v>
      </c>
      <c r="AN160" s="273"/>
      <c r="AO160" s="273">
        <f>AO156+AO127+AO62</f>
        <v>1066</v>
      </c>
      <c r="AP160" s="273"/>
      <c r="AQ160" s="273">
        <f>AQ156+AQ127+AQ62</f>
        <v>0</v>
      </c>
      <c r="AR160" s="273"/>
      <c r="AS160" s="273">
        <f>AS156+AS127+AS62</f>
        <v>455.6</v>
      </c>
      <c r="AT160" s="273"/>
      <c r="AU160" s="273">
        <f>AU156+AU127+AU62</f>
        <v>3826.4</v>
      </c>
      <c r="AV160" s="273"/>
      <c r="AW160" s="275">
        <f>AW156+AW127+AW62</f>
        <v>26</v>
      </c>
      <c r="AX160" s="275"/>
      <c r="AY160" s="276">
        <f>AY156+AY127+AY62</f>
        <v>26</v>
      </c>
      <c r="AZ160" s="276"/>
      <c r="BA160" s="276">
        <f>BA156+BA127+BA62</f>
        <v>21.5</v>
      </c>
      <c r="BB160" s="276"/>
      <c r="BC160" s="276">
        <f>BC156+BC127+BC62</f>
        <v>26</v>
      </c>
      <c r="BD160" s="276"/>
      <c r="BE160" s="276">
        <f>BE156+BE127+BE62</f>
        <v>19</v>
      </c>
      <c r="BF160" s="276"/>
      <c r="BG160" s="276">
        <v>23.5</v>
      </c>
      <c r="BH160" s="276"/>
      <c r="BI160" s="276">
        <f>BI156+BI127+BI62</f>
        <v>18.5</v>
      </c>
      <c r="BJ160" s="276"/>
      <c r="BK160" s="276">
        <f>BK156+BK127+BK62</f>
        <v>21.5</v>
      </c>
      <c r="BL160" s="276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</row>
    <row r="161" spans="1:85" ht="13.5" customHeight="1">
      <c r="A161" s="15"/>
      <c r="B161" s="15"/>
      <c r="C161" s="15"/>
      <c r="D161" s="15"/>
      <c r="E161" s="15"/>
      <c r="F161" s="15"/>
      <c r="G161" s="270"/>
      <c r="H161" s="270"/>
      <c r="I161" s="271"/>
      <c r="J161" s="271"/>
      <c r="K161" s="271"/>
      <c r="L161" s="271"/>
      <c r="M161" s="271"/>
      <c r="N161" s="271"/>
      <c r="O161" s="271"/>
      <c r="P161" s="271"/>
      <c r="Q161" s="271"/>
      <c r="R161" s="271"/>
      <c r="S161" s="271"/>
      <c r="T161" s="271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3"/>
      <c r="AF161" s="273"/>
      <c r="AG161" s="274"/>
      <c r="AH161" s="274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131">
        <f>AW157+AW128+AW63</f>
        <v>174</v>
      </c>
      <c r="AX161" s="131">
        <f>AX157+AX128+AX63</f>
        <v>292</v>
      </c>
      <c r="AY161" s="131">
        <f>AY157+AY128+AY63</f>
        <v>188</v>
      </c>
      <c r="AZ161" s="131">
        <f>AZ157+AZ128+AZ63</f>
        <v>260</v>
      </c>
      <c r="BA161" s="131">
        <f>BA157+BA128+BA63</f>
        <v>166</v>
      </c>
      <c r="BB161" s="131">
        <f>BB157+BB128+BB63</f>
        <v>224</v>
      </c>
      <c r="BC161" s="131">
        <f>BC157+BC128+BC63</f>
        <v>176</v>
      </c>
      <c r="BD161" s="131">
        <f>BD157+BD128+BD63</f>
        <v>270</v>
      </c>
      <c r="BE161" s="131">
        <f>BE157+BE128+BE63</f>
        <v>134</v>
      </c>
      <c r="BF161" s="131">
        <f>BF157+BF128+BF63</f>
        <v>210</v>
      </c>
      <c r="BG161" s="131">
        <f>BG157+BG128+BG63</f>
        <v>90</v>
      </c>
      <c r="BH161" s="131">
        <f>BH157+BH128+BH63</f>
        <v>166</v>
      </c>
      <c r="BI161" s="131">
        <f>BI157+BI128+BI63</f>
        <v>120</v>
      </c>
      <c r="BJ161" s="131">
        <f>BJ157+BJ128+BJ63</f>
        <v>216</v>
      </c>
      <c r="BK161" s="131">
        <f>BK157+BK128+BK63</f>
        <v>86</v>
      </c>
      <c r="BL161" s="131">
        <f>BL157+BL128+BL63</f>
        <v>146</v>
      </c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</row>
    <row r="162" spans="1:85" ht="10.5" customHeight="1">
      <c r="A162" s="15"/>
      <c r="B162" s="15"/>
      <c r="C162" s="15"/>
      <c r="D162" s="54"/>
      <c r="E162" s="54"/>
      <c r="F162" s="54"/>
      <c r="G162" s="277" t="s">
        <v>155</v>
      </c>
      <c r="H162" s="277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77"/>
      <c r="U162" s="277"/>
      <c r="V162" s="277"/>
      <c r="W162" s="277"/>
      <c r="X162" s="277"/>
      <c r="Y162" s="277"/>
      <c r="Z162" s="277"/>
      <c r="AA162" s="277"/>
      <c r="AB162" s="277"/>
      <c r="AC162" s="277"/>
      <c r="AD162" s="277"/>
      <c r="AE162" s="277"/>
      <c r="AF162" s="277"/>
      <c r="AG162" s="277"/>
      <c r="AH162" s="277"/>
      <c r="AI162" s="277"/>
      <c r="AJ162" s="277"/>
      <c r="AK162" s="277"/>
      <c r="AL162" s="277"/>
      <c r="AM162" s="277"/>
      <c r="AN162" s="277"/>
      <c r="AO162" s="277"/>
      <c r="AP162" s="277"/>
      <c r="AQ162" s="277"/>
      <c r="AR162" s="277"/>
      <c r="AS162" s="277"/>
      <c r="AT162" s="277"/>
      <c r="AU162" s="277"/>
      <c r="AV162" s="277"/>
      <c r="AW162" s="277"/>
      <c r="AX162" s="277"/>
      <c r="AY162" s="277"/>
      <c r="AZ162" s="277"/>
      <c r="BA162" s="277"/>
      <c r="BB162" s="277"/>
      <c r="BC162" s="277"/>
      <c r="BD162" s="277"/>
      <c r="BE162" s="277"/>
      <c r="BF162" s="277"/>
      <c r="BG162" s="277"/>
      <c r="BH162" s="277"/>
      <c r="BI162" s="277"/>
      <c r="BJ162" s="277"/>
      <c r="BK162" s="277"/>
      <c r="BL162" s="277"/>
      <c r="BM162" s="132"/>
      <c r="BN162" s="132"/>
      <c r="BO162" s="132"/>
      <c r="BP162" s="132"/>
      <c r="BQ162" s="132"/>
      <c r="BR162" s="132"/>
      <c r="BS162" s="132"/>
      <c r="BT162" s="132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</row>
    <row r="163" spans="1:85" ht="10.5" customHeight="1">
      <c r="A163" s="15"/>
      <c r="B163" s="15"/>
      <c r="C163" s="15"/>
      <c r="D163" s="54"/>
      <c r="E163" s="54"/>
      <c r="F163" s="54"/>
      <c r="G163" s="278"/>
      <c r="H163" s="278"/>
      <c r="I163" s="279" t="s">
        <v>156</v>
      </c>
      <c r="J163" s="279"/>
      <c r="K163" s="279"/>
      <c r="L163" s="279"/>
      <c r="M163" s="279"/>
      <c r="N163" s="279"/>
      <c r="O163" s="279"/>
      <c r="P163" s="279"/>
      <c r="Q163" s="279"/>
      <c r="R163" s="279"/>
      <c r="S163" s="279"/>
      <c r="T163" s="279"/>
      <c r="U163" s="280">
        <v>3</v>
      </c>
      <c r="V163" s="280"/>
      <c r="W163" s="280"/>
      <c r="X163" s="280">
        <v>6</v>
      </c>
      <c r="Y163" s="280"/>
      <c r="Z163" s="280"/>
      <c r="AA163" s="175"/>
      <c r="AB163" s="175"/>
      <c r="AC163" s="280"/>
      <c r="AD163" s="280"/>
      <c r="AE163" s="281">
        <f>AE62</f>
        <v>870</v>
      </c>
      <c r="AF163" s="281"/>
      <c r="AG163" s="281">
        <f>AG64</f>
        <v>29</v>
      </c>
      <c r="AH163" s="281"/>
      <c r="AI163" s="281">
        <f>AI62</f>
        <v>544</v>
      </c>
      <c r="AJ163" s="281"/>
      <c r="AK163" s="281">
        <f>AK62</f>
        <v>78</v>
      </c>
      <c r="AL163" s="281"/>
      <c r="AM163" s="281">
        <f>AM62</f>
        <v>466</v>
      </c>
      <c r="AN163" s="281"/>
      <c r="AO163" s="281">
        <f>AO62</f>
        <v>0</v>
      </c>
      <c r="AP163" s="281"/>
      <c r="AQ163" s="281"/>
      <c r="AR163" s="281"/>
      <c r="AS163" s="281">
        <f>AS62</f>
        <v>55.599999999999994</v>
      </c>
      <c r="AT163" s="281"/>
      <c r="AU163" s="281">
        <f>AU62</f>
        <v>270.39999999999998</v>
      </c>
      <c r="AV163" s="281"/>
      <c r="AW163" s="282">
        <f>AW62</f>
        <v>6</v>
      </c>
      <c r="AX163" s="282"/>
      <c r="AY163" s="282">
        <f>AY62</f>
        <v>10.5</v>
      </c>
      <c r="AZ163" s="282"/>
      <c r="BA163" s="282">
        <f>BA62</f>
        <v>2</v>
      </c>
      <c r="BB163" s="282"/>
      <c r="BC163" s="282">
        <f>BC62</f>
        <v>4.5</v>
      </c>
      <c r="BD163" s="282"/>
      <c r="BE163" s="282">
        <f>BE62</f>
        <v>2</v>
      </c>
      <c r="BF163" s="282"/>
      <c r="BG163" s="282">
        <f>BG62</f>
        <v>2</v>
      </c>
      <c r="BH163" s="282"/>
      <c r="BI163" s="282">
        <f>BI62</f>
        <v>2</v>
      </c>
      <c r="BJ163" s="282"/>
      <c r="BK163" s="282">
        <f>BK62</f>
        <v>3</v>
      </c>
      <c r="BL163" s="282"/>
      <c r="BM163" s="132"/>
      <c r="BN163" s="132"/>
      <c r="BO163" s="132"/>
      <c r="BP163" s="132"/>
      <c r="BQ163" s="132"/>
      <c r="BR163" s="132"/>
      <c r="BS163" s="132"/>
      <c r="BT163" s="132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</row>
    <row r="164" spans="1:85" ht="10.5" customHeight="1">
      <c r="A164" s="15"/>
      <c r="B164" s="15"/>
      <c r="C164" s="15"/>
      <c r="D164" s="54"/>
      <c r="E164" s="54"/>
      <c r="F164" s="54"/>
      <c r="G164" s="278"/>
      <c r="H164" s="278"/>
      <c r="I164" s="279"/>
      <c r="J164" s="279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80"/>
      <c r="V164" s="280"/>
      <c r="W164" s="280"/>
      <c r="X164" s="280"/>
      <c r="Y164" s="280"/>
      <c r="Z164" s="280"/>
      <c r="AA164" s="175"/>
      <c r="AB164" s="175"/>
      <c r="AC164" s="280"/>
      <c r="AD164" s="280"/>
      <c r="AE164" s="281"/>
      <c r="AF164" s="281"/>
      <c r="AG164" s="281"/>
      <c r="AH164" s="281"/>
      <c r="AI164" s="281"/>
      <c r="AJ164" s="281"/>
      <c r="AK164" s="281"/>
      <c r="AL164" s="281"/>
      <c r="AM164" s="281"/>
      <c r="AN164" s="281"/>
      <c r="AO164" s="281"/>
      <c r="AP164" s="281"/>
      <c r="AQ164" s="281"/>
      <c r="AR164" s="281"/>
      <c r="AS164" s="281"/>
      <c r="AT164" s="281"/>
      <c r="AU164" s="281"/>
      <c r="AV164" s="281"/>
      <c r="AW164" s="133">
        <f>AW63</f>
        <v>0</v>
      </c>
      <c r="AX164" s="133">
        <f>AX63</f>
        <v>106</v>
      </c>
      <c r="AY164" s="133">
        <f>AY63</f>
        <v>64</v>
      </c>
      <c r="AZ164" s="133">
        <f>AZ63</f>
        <v>120</v>
      </c>
      <c r="BA164" s="133">
        <f>BA63</f>
        <v>0</v>
      </c>
      <c r="BB164" s="133">
        <f>BB63</f>
        <v>36</v>
      </c>
      <c r="BC164" s="133">
        <f>BC63</f>
        <v>14</v>
      </c>
      <c r="BD164" s="133">
        <f>BD63</f>
        <v>64</v>
      </c>
      <c r="BE164" s="133">
        <f>BE63</f>
        <v>0</v>
      </c>
      <c r="BF164" s="133">
        <f>BF63</f>
        <v>36</v>
      </c>
      <c r="BG164" s="133">
        <f>BG63</f>
        <v>0</v>
      </c>
      <c r="BH164" s="133">
        <f>BH63</f>
        <v>34</v>
      </c>
      <c r="BI164" s="133">
        <f>BI63</f>
        <v>0</v>
      </c>
      <c r="BJ164" s="133">
        <f>BJ63</f>
        <v>36</v>
      </c>
      <c r="BK164" s="133">
        <f>BK63</f>
        <v>0</v>
      </c>
      <c r="BL164" s="133">
        <f>BL63</f>
        <v>34</v>
      </c>
      <c r="BM164" s="132"/>
      <c r="BN164" s="132"/>
      <c r="BO164" s="132"/>
      <c r="BP164" s="132"/>
      <c r="BQ164" s="132"/>
      <c r="BR164" s="132"/>
      <c r="BS164" s="132"/>
      <c r="BT164" s="132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</row>
    <row r="165" spans="1:85" ht="10.5" customHeight="1">
      <c r="A165" s="15"/>
      <c r="B165" s="15"/>
      <c r="C165" s="15"/>
      <c r="D165" s="54"/>
      <c r="E165" s="54"/>
      <c r="F165" s="54"/>
      <c r="G165" s="278"/>
      <c r="H165" s="278"/>
      <c r="I165" s="279" t="s">
        <v>157</v>
      </c>
      <c r="J165" s="279"/>
      <c r="K165" s="279"/>
      <c r="L165" s="279"/>
      <c r="M165" s="279"/>
      <c r="N165" s="279"/>
      <c r="O165" s="279"/>
      <c r="P165" s="279"/>
      <c r="Q165" s="279"/>
      <c r="R165" s="279"/>
      <c r="S165" s="279"/>
      <c r="T165" s="279"/>
      <c r="U165" s="280">
        <v>23</v>
      </c>
      <c r="V165" s="280"/>
      <c r="W165" s="280"/>
      <c r="X165" s="280">
        <v>12</v>
      </c>
      <c r="Y165" s="280"/>
      <c r="Z165" s="280"/>
      <c r="AA165" s="175"/>
      <c r="AB165" s="175"/>
      <c r="AC165" s="280"/>
      <c r="AD165" s="280"/>
      <c r="AE165" s="280">
        <f>AE127</f>
        <v>4530</v>
      </c>
      <c r="AF165" s="280"/>
      <c r="AG165" s="280">
        <f>AG127</f>
        <v>151</v>
      </c>
      <c r="AH165" s="280"/>
      <c r="AI165" s="280">
        <f>AI127</f>
        <v>2014</v>
      </c>
      <c r="AJ165" s="280"/>
      <c r="AK165" s="280">
        <f>AK127</f>
        <v>936</v>
      </c>
      <c r="AL165" s="280"/>
      <c r="AM165" s="280">
        <f>AM127</f>
        <v>252</v>
      </c>
      <c r="AN165" s="280"/>
      <c r="AO165" s="280">
        <f>AO127</f>
        <v>826</v>
      </c>
      <c r="AP165" s="280"/>
      <c r="AQ165" s="280"/>
      <c r="AR165" s="280"/>
      <c r="AS165" s="280">
        <f>AS127</f>
        <v>280</v>
      </c>
      <c r="AT165" s="280"/>
      <c r="AU165" s="280">
        <f>AU127</f>
        <v>2236</v>
      </c>
      <c r="AV165" s="280"/>
      <c r="AW165" s="283">
        <f>AW127</f>
        <v>20</v>
      </c>
      <c r="AX165" s="283"/>
      <c r="AY165" s="284">
        <f>AY127</f>
        <v>15.5</v>
      </c>
      <c r="AZ165" s="284"/>
      <c r="BA165" s="283">
        <f>BA127</f>
        <v>18</v>
      </c>
      <c r="BB165" s="283"/>
      <c r="BC165" s="283">
        <f>BC127</f>
        <v>20</v>
      </c>
      <c r="BD165" s="283"/>
      <c r="BE165" s="283">
        <f>BE127</f>
        <v>14</v>
      </c>
      <c r="BF165" s="283"/>
      <c r="BG165" s="283">
        <f>BG127</f>
        <v>10</v>
      </c>
      <c r="BH165" s="283"/>
      <c r="BI165" s="283">
        <f>BI127</f>
        <v>12</v>
      </c>
      <c r="BJ165" s="283"/>
      <c r="BK165" s="283">
        <f>BK127</f>
        <v>12.5</v>
      </c>
      <c r="BL165" s="283"/>
      <c r="BM165" s="132"/>
      <c r="BN165" s="132"/>
      <c r="BO165" s="132"/>
      <c r="BP165" s="132"/>
      <c r="BQ165" s="132"/>
      <c r="BR165" s="132"/>
      <c r="BS165" s="132"/>
      <c r="BT165" s="132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</row>
    <row r="166" spans="1:85" ht="10.5" customHeight="1">
      <c r="A166" s="15"/>
      <c r="B166" s="15"/>
      <c r="C166" s="15"/>
      <c r="D166" s="54"/>
      <c r="E166" s="54"/>
      <c r="F166" s="54"/>
      <c r="G166" s="278"/>
      <c r="H166" s="278"/>
      <c r="I166" s="279"/>
      <c r="J166" s="279"/>
      <c r="K166" s="279"/>
      <c r="L166" s="279"/>
      <c r="M166" s="279"/>
      <c r="N166" s="279"/>
      <c r="O166" s="279"/>
      <c r="P166" s="279"/>
      <c r="Q166" s="279"/>
      <c r="R166" s="279"/>
      <c r="S166" s="279"/>
      <c r="T166" s="279"/>
      <c r="U166" s="280"/>
      <c r="V166" s="280"/>
      <c r="W166" s="280"/>
      <c r="X166" s="280"/>
      <c r="Y166" s="280"/>
      <c r="Z166" s="280"/>
      <c r="AA166" s="175"/>
      <c r="AB166" s="175"/>
      <c r="AC166" s="280"/>
      <c r="AD166" s="280"/>
      <c r="AE166" s="280"/>
      <c r="AF166" s="280"/>
      <c r="AG166" s="280"/>
      <c r="AH166" s="280"/>
      <c r="AI166" s="280"/>
      <c r="AJ166" s="280"/>
      <c r="AK166" s="280"/>
      <c r="AL166" s="280"/>
      <c r="AM166" s="280"/>
      <c r="AN166" s="280"/>
      <c r="AO166" s="280"/>
      <c r="AP166" s="280"/>
      <c r="AQ166" s="280"/>
      <c r="AR166" s="280"/>
      <c r="AS166" s="280"/>
      <c r="AT166" s="280"/>
      <c r="AU166" s="280"/>
      <c r="AV166" s="280"/>
      <c r="AW166" s="133">
        <f>AW128</f>
        <v>174</v>
      </c>
      <c r="AX166" s="133">
        <f>AX128</f>
        <v>186</v>
      </c>
      <c r="AY166" s="133">
        <f>AY128</f>
        <v>124</v>
      </c>
      <c r="AZ166" s="133">
        <f>AZ128</f>
        <v>140</v>
      </c>
      <c r="BA166" s="133">
        <f>BA128</f>
        <v>156</v>
      </c>
      <c r="BB166" s="133">
        <f>BB128</f>
        <v>168</v>
      </c>
      <c r="BC166" s="133">
        <f>BC128</f>
        <v>152</v>
      </c>
      <c r="BD166" s="133">
        <f>BD128</f>
        <v>186</v>
      </c>
      <c r="BE166" s="133">
        <f>BE128</f>
        <v>114</v>
      </c>
      <c r="BF166" s="133">
        <f>BF128</f>
        <v>134</v>
      </c>
      <c r="BG166" s="133">
        <f>BG128</f>
        <v>60</v>
      </c>
      <c r="BH166" s="133">
        <f>BH128</f>
        <v>72</v>
      </c>
      <c r="BI166" s="133">
        <f>BI128</f>
        <v>90</v>
      </c>
      <c r="BJ166" s="133">
        <f>BJ128</f>
        <v>120</v>
      </c>
      <c r="BK166" s="133">
        <f>BK128</f>
        <v>66</v>
      </c>
      <c r="BL166" s="133">
        <f>BL128</f>
        <v>72</v>
      </c>
      <c r="BM166" s="132"/>
      <c r="BN166" s="132"/>
      <c r="BO166" s="132"/>
      <c r="BP166" s="132"/>
      <c r="BQ166" s="132"/>
      <c r="BR166" s="132"/>
      <c r="BS166" s="132"/>
      <c r="BT166" s="132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</row>
    <row r="167" spans="1:85" ht="10.5" customHeight="1">
      <c r="A167" s="15"/>
      <c r="B167" s="15"/>
      <c r="C167" s="15"/>
      <c r="D167" s="54"/>
      <c r="E167" s="54"/>
      <c r="F167" s="54"/>
      <c r="G167" s="278"/>
      <c r="H167" s="278"/>
      <c r="I167" s="279" t="s">
        <v>158</v>
      </c>
      <c r="J167" s="279"/>
      <c r="K167" s="279"/>
      <c r="L167" s="279"/>
      <c r="M167" s="279"/>
      <c r="N167" s="279"/>
      <c r="O167" s="279"/>
      <c r="P167" s="279"/>
      <c r="Q167" s="279"/>
      <c r="R167" s="279"/>
      <c r="S167" s="279"/>
      <c r="T167" s="279"/>
      <c r="U167" s="280"/>
      <c r="V167" s="280"/>
      <c r="W167" s="280"/>
      <c r="X167" s="280">
        <v>12</v>
      </c>
      <c r="Y167" s="280"/>
      <c r="Z167" s="280"/>
      <c r="AA167" s="175"/>
      <c r="AB167" s="175"/>
      <c r="AC167" s="280"/>
      <c r="AD167" s="280"/>
      <c r="AE167" s="280">
        <v>1800</v>
      </c>
      <c r="AF167" s="280"/>
      <c r="AG167" s="280">
        <v>60</v>
      </c>
      <c r="AH167" s="280"/>
      <c r="AI167" s="280">
        <v>648</v>
      </c>
      <c r="AJ167" s="280"/>
      <c r="AK167" s="280">
        <v>312</v>
      </c>
      <c r="AL167" s="280"/>
      <c r="AM167" s="280"/>
      <c r="AN167" s="280"/>
      <c r="AO167" s="280">
        <v>336</v>
      </c>
      <c r="AP167" s="280"/>
      <c r="AQ167" s="280"/>
      <c r="AR167" s="280"/>
      <c r="AS167" s="280">
        <v>96</v>
      </c>
      <c r="AT167" s="280"/>
      <c r="AU167" s="280">
        <v>1056</v>
      </c>
      <c r="AV167" s="280"/>
      <c r="AW167" s="283">
        <f>AW156</f>
        <v>0</v>
      </c>
      <c r="AX167" s="283"/>
      <c r="AY167" s="283">
        <f>AY156</f>
        <v>0</v>
      </c>
      <c r="AZ167" s="283"/>
      <c r="BA167" s="283">
        <f>BA156</f>
        <v>1.5</v>
      </c>
      <c r="BB167" s="283"/>
      <c r="BC167" s="283">
        <f>BC156</f>
        <v>1.5</v>
      </c>
      <c r="BD167" s="283"/>
      <c r="BE167" s="283">
        <f>BE156</f>
        <v>3</v>
      </c>
      <c r="BF167" s="283"/>
      <c r="BG167" s="283">
        <f>BG156</f>
        <v>4.5</v>
      </c>
      <c r="BH167" s="283"/>
      <c r="BI167" s="283">
        <f>BI156</f>
        <v>4.5</v>
      </c>
      <c r="BJ167" s="283"/>
      <c r="BK167" s="283">
        <f>BK156</f>
        <v>6</v>
      </c>
      <c r="BL167" s="283"/>
      <c r="BM167" s="132"/>
      <c r="BN167" s="132"/>
      <c r="BO167" s="132"/>
      <c r="BP167" s="132"/>
      <c r="BQ167" s="132"/>
      <c r="BR167" s="132"/>
      <c r="BS167" s="132"/>
      <c r="BT167" s="132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</row>
    <row r="168" spans="1:85" ht="10.5" customHeight="1">
      <c r="A168" s="15"/>
      <c r="B168" s="15"/>
      <c r="C168" s="15"/>
      <c r="D168" s="54"/>
      <c r="E168" s="54"/>
      <c r="F168" s="54"/>
      <c r="G168" s="278"/>
      <c r="H168" s="278"/>
      <c r="I168" s="279"/>
      <c r="J168" s="279"/>
      <c r="K168" s="279"/>
      <c r="L168" s="279"/>
      <c r="M168" s="279"/>
      <c r="N168" s="279"/>
      <c r="O168" s="279"/>
      <c r="P168" s="279"/>
      <c r="Q168" s="279"/>
      <c r="R168" s="279"/>
      <c r="S168" s="279"/>
      <c r="T168" s="279"/>
      <c r="U168" s="280"/>
      <c r="V168" s="280"/>
      <c r="W168" s="280"/>
      <c r="X168" s="280"/>
      <c r="Y168" s="280"/>
      <c r="Z168" s="280"/>
      <c r="AA168" s="175"/>
      <c r="AB168" s="175"/>
      <c r="AC168" s="280"/>
      <c r="AD168" s="280"/>
      <c r="AE168" s="280"/>
      <c r="AF168" s="280"/>
      <c r="AG168" s="280"/>
      <c r="AH168" s="280"/>
      <c r="AI168" s="280"/>
      <c r="AJ168" s="280"/>
      <c r="AK168" s="280"/>
      <c r="AL168" s="280"/>
      <c r="AM168" s="280"/>
      <c r="AN168" s="280"/>
      <c r="AO168" s="280"/>
      <c r="AP168" s="280"/>
      <c r="AQ168" s="280"/>
      <c r="AR168" s="280"/>
      <c r="AS168" s="280"/>
      <c r="AT168" s="280"/>
      <c r="AU168" s="280"/>
      <c r="AV168" s="280"/>
      <c r="AW168" s="133"/>
      <c r="AX168" s="133"/>
      <c r="AY168" s="133"/>
      <c r="AZ168" s="133"/>
      <c r="BA168" s="133">
        <f>BA157</f>
        <v>10</v>
      </c>
      <c r="BB168" s="133">
        <f>BB157</f>
        <v>20</v>
      </c>
      <c r="BC168" s="133">
        <f>BC157</f>
        <v>10</v>
      </c>
      <c r="BD168" s="133">
        <f>BD157</f>
        <v>20</v>
      </c>
      <c r="BE168" s="133">
        <f>BE157</f>
        <v>20</v>
      </c>
      <c r="BF168" s="133">
        <f>BF157</f>
        <v>40</v>
      </c>
      <c r="BG168" s="133">
        <f>BG157</f>
        <v>30</v>
      </c>
      <c r="BH168" s="133">
        <f>BH157</f>
        <v>60</v>
      </c>
      <c r="BI168" s="133">
        <f>BI157</f>
        <v>30</v>
      </c>
      <c r="BJ168" s="133">
        <f>BJ157</f>
        <v>60</v>
      </c>
      <c r="BK168" s="133">
        <f>BK157</f>
        <v>20</v>
      </c>
      <c r="BL168" s="133">
        <f>BL157</f>
        <v>40</v>
      </c>
      <c r="BM168" s="132"/>
      <c r="BN168" s="132"/>
      <c r="BO168" s="132"/>
      <c r="BP168" s="132"/>
      <c r="BQ168" s="132"/>
      <c r="BR168" s="132"/>
      <c r="BS168" s="132"/>
      <c r="BT168" s="132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</row>
    <row r="169" spans="1:85" ht="10.5" customHeight="1">
      <c r="A169" s="15"/>
      <c r="B169" s="15"/>
      <c r="C169" s="15"/>
      <c r="D169" s="54"/>
      <c r="E169" s="54"/>
      <c r="F169" s="54"/>
      <c r="G169" s="155"/>
      <c r="H169" s="155"/>
      <c r="I169" s="285" t="s">
        <v>159</v>
      </c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0">
        <f>U163+U165</f>
        <v>26</v>
      </c>
      <c r="V169" s="280"/>
      <c r="W169" s="280"/>
      <c r="X169" s="280"/>
      <c r="Y169" s="280"/>
      <c r="Z169" s="280"/>
      <c r="AA169" s="134"/>
      <c r="AB169" s="134"/>
      <c r="AC169" s="280"/>
      <c r="AD169" s="280"/>
      <c r="AE169" s="280"/>
      <c r="AF169" s="280"/>
      <c r="AG169" s="280"/>
      <c r="AH169" s="280"/>
      <c r="AI169" s="280"/>
      <c r="AJ169" s="280"/>
      <c r="AK169" s="280"/>
      <c r="AL169" s="280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3">
        <v>3</v>
      </c>
      <c r="AX169" s="283"/>
      <c r="AY169" s="286">
        <v>4</v>
      </c>
      <c r="AZ169" s="286"/>
      <c r="BA169" s="283">
        <v>2</v>
      </c>
      <c r="BB169" s="283"/>
      <c r="BC169" s="286">
        <v>3</v>
      </c>
      <c r="BD169" s="286"/>
      <c r="BE169" s="283">
        <v>3</v>
      </c>
      <c r="BF169" s="283"/>
      <c r="BG169" s="286">
        <v>2</v>
      </c>
      <c r="BH169" s="286"/>
      <c r="BI169" s="283">
        <v>2</v>
      </c>
      <c r="BJ169" s="283"/>
      <c r="BK169" s="286">
        <v>3</v>
      </c>
      <c r="BL169" s="286"/>
      <c r="BM169" s="132"/>
      <c r="BN169" s="132"/>
      <c r="BO169" s="132"/>
      <c r="BP169" s="132"/>
      <c r="BQ169" s="132"/>
      <c r="BR169" s="132"/>
      <c r="BS169" s="132"/>
      <c r="BT169" s="132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</row>
    <row r="170" spans="1:85" ht="10.5" customHeight="1">
      <c r="A170" s="15"/>
      <c r="B170" s="15"/>
      <c r="C170" s="15"/>
      <c r="D170" s="54"/>
      <c r="E170" s="54"/>
      <c r="F170" s="54"/>
      <c r="G170" s="155"/>
      <c r="H170" s="155"/>
      <c r="I170" s="285" t="s">
        <v>160</v>
      </c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0"/>
      <c r="V170" s="280"/>
      <c r="W170" s="280"/>
      <c r="X170" s="280">
        <f>X163+X165+X167</f>
        <v>30</v>
      </c>
      <c r="Y170" s="280"/>
      <c r="Z170" s="280"/>
      <c r="AA170" s="134"/>
      <c r="AB170" s="134"/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80"/>
      <c r="AT170" s="280"/>
      <c r="AU170" s="287"/>
      <c r="AV170" s="287"/>
      <c r="AW170" s="283">
        <v>3</v>
      </c>
      <c r="AX170" s="283"/>
      <c r="AY170" s="286">
        <v>4</v>
      </c>
      <c r="AZ170" s="286"/>
      <c r="BA170" s="283">
        <v>4</v>
      </c>
      <c r="BB170" s="283"/>
      <c r="BC170" s="286">
        <v>5</v>
      </c>
      <c r="BD170" s="286"/>
      <c r="BE170" s="283">
        <v>4</v>
      </c>
      <c r="BF170" s="283"/>
      <c r="BG170" s="286">
        <v>5</v>
      </c>
      <c r="BH170" s="286"/>
      <c r="BI170" s="283">
        <v>5</v>
      </c>
      <c r="BJ170" s="283"/>
      <c r="BK170" s="286">
        <v>4</v>
      </c>
      <c r="BL170" s="286"/>
      <c r="BM170" s="132"/>
      <c r="BN170" s="132"/>
      <c r="BO170" s="132"/>
      <c r="BP170" s="132"/>
      <c r="BQ170" s="132"/>
      <c r="BR170" s="132"/>
      <c r="BS170" s="132"/>
      <c r="BT170" s="132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</row>
    <row r="171" spans="1:85" ht="10.5" customHeight="1">
      <c r="A171" s="15"/>
      <c r="B171" s="15"/>
      <c r="C171" s="15"/>
      <c r="D171" s="54"/>
      <c r="E171" s="54"/>
      <c r="F171" s="54"/>
      <c r="G171" s="155"/>
      <c r="H171" s="155"/>
      <c r="I171" s="285" t="s">
        <v>161</v>
      </c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0"/>
      <c r="V171" s="280"/>
      <c r="W171" s="280"/>
      <c r="X171" s="280">
        <v>2</v>
      </c>
      <c r="Y171" s="280"/>
      <c r="Z171" s="280"/>
      <c r="AA171" s="134"/>
      <c r="AB171" s="134"/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80"/>
      <c r="AT171" s="280"/>
      <c r="AU171" s="287"/>
      <c r="AV171" s="287"/>
      <c r="AW171" s="288"/>
      <c r="AX171" s="288"/>
      <c r="AY171" s="289"/>
      <c r="AZ171" s="289"/>
      <c r="BA171" s="288"/>
      <c r="BB171" s="288"/>
      <c r="BC171" s="289"/>
      <c r="BD171" s="289"/>
      <c r="BE171" s="288">
        <v>1</v>
      </c>
      <c r="BF171" s="288"/>
      <c r="BG171" s="289"/>
      <c r="BH171" s="289"/>
      <c r="BI171" s="288">
        <v>1</v>
      </c>
      <c r="BJ171" s="288"/>
      <c r="BK171" s="289"/>
      <c r="BL171" s="289"/>
      <c r="BM171" s="132"/>
      <c r="BN171" s="132"/>
      <c r="BO171" s="132"/>
      <c r="BP171" s="132"/>
      <c r="BQ171" s="132"/>
      <c r="BR171" s="132"/>
      <c r="BS171" s="132"/>
      <c r="BT171" s="132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</row>
    <row r="172" spans="1:85" ht="12" customHeight="1">
      <c r="A172" s="15"/>
      <c r="B172" s="15"/>
      <c r="C172" s="15"/>
      <c r="D172" s="54"/>
      <c r="E172" s="54"/>
      <c r="F172" s="54"/>
      <c r="G172" s="290" t="s">
        <v>162</v>
      </c>
      <c r="H172" s="290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0"/>
      <c r="T172" s="290"/>
      <c r="U172" s="290"/>
      <c r="V172" s="290"/>
      <c r="W172" s="290"/>
      <c r="X172" s="290"/>
      <c r="Y172" s="290"/>
      <c r="Z172" s="290"/>
      <c r="AA172" s="290"/>
      <c r="AB172" s="290"/>
      <c r="AC172" s="290"/>
      <c r="AD172" s="290"/>
      <c r="AE172" s="290"/>
      <c r="AF172" s="290"/>
      <c r="AG172" s="290"/>
      <c r="AH172" s="290"/>
      <c r="AI172" s="290"/>
      <c r="AJ172" s="290"/>
      <c r="AK172" s="290"/>
      <c r="AL172" s="290"/>
      <c r="AM172" s="290"/>
      <c r="AN172" s="290"/>
      <c r="AO172" s="290"/>
      <c r="AP172" s="290"/>
      <c r="AQ172" s="290"/>
      <c r="AR172" s="290"/>
      <c r="AS172" s="290"/>
      <c r="AT172" s="290"/>
      <c r="AU172" s="290"/>
      <c r="AV172" s="290"/>
      <c r="AW172" s="290"/>
      <c r="AX172" s="290"/>
      <c r="AY172" s="290"/>
      <c r="AZ172" s="290"/>
      <c r="BA172" s="290"/>
      <c r="BB172" s="290"/>
      <c r="BC172" s="290"/>
      <c r="BD172" s="290"/>
      <c r="BE172" s="290"/>
      <c r="BF172" s="290"/>
      <c r="BG172" s="290"/>
      <c r="BH172" s="290"/>
      <c r="BI172" s="290"/>
      <c r="BJ172" s="290"/>
      <c r="BK172" s="290"/>
      <c r="BL172" s="290"/>
      <c r="BM172" s="132"/>
      <c r="BN172" s="132"/>
      <c r="BO172" s="132"/>
      <c r="BP172" s="132"/>
      <c r="BQ172" s="132"/>
      <c r="BR172" s="132"/>
      <c r="BS172" s="132"/>
      <c r="BT172" s="132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</row>
    <row r="173" spans="1:85" ht="12.75" customHeight="1">
      <c r="A173" s="15"/>
      <c r="B173" s="15"/>
      <c r="C173" s="15"/>
      <c r="D173" s="15"/>
      <c r="E173" s="15"/>
      <c r="F173" s="15"/>
      <c r="G173" s="197">
        <v>1</v>
      </c>
      <c r="H173" s="197"/>
      <c r="I173" s="291" t="s">
        <v>103</v>
      </c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  <c r="T173" s="291"/>
      <c r="U173" s="197"/>
      <c r="V173" s="197"/>
      <c r="W173" s="197"/>
      <c r="X173" s="197"/>
      <c r="Y173" s="197"/>
      <c r="Z173" s="197"/>
      <c r="AA173" s="166"/>
      <c r="AB173" s="166"/>
      <c r="AC173" s="197"/>
      <c r="AD173" s="197"/>
      <c r="AE173" s="166">
        <f>AG173*30</f>
        <v>210</v>
      </c>
      <c r="AF173" s="166"/>
      <c r="AG173" s="166">
        <v>7</v>
      </c>
      <c r="AH173" s="166"/>
      <c r="AI173" s="199">
        <v>210</v>
      </c>
      <c r="AJ173" s="199"/>
      <c r="AK173" s="199"/>
      <c r="AL173" s="199"/>
      <c r="AM173" s="199">
        <v>210</v>
      </c>
      <c r="AN173" s="199"/>
      <c r="AO173" s="166"/>
      <c r="AP173" s="166"/>
      <c r="AQ173" s="234"/>
      <c r="AR173" s="234"/>
      <c r="AS173" s="234"/>
      <c r="AT173" s="234"/>
      <c r="AU173" s="292"/>
      <c r="AV173" s="292"/>
      <c r="AW173" s="180">
        <v>2</v>
      </c>
      <c r="AX173" s="180"/>
      <c r="AY173" s="181">
        <v>2</v>
      </c>
      <c r="AZ173" s="181"/>
      <c r="BA173" s="180">
        <v>2</v>
      </c>
      <c r="BB173" s="180"/>
      <c r="BC173" s="181">
        <v>2</v>
      </c>
      <c r="BD173" s="181"/>
      <c r="BE173" s="180">
        <v>2</v>
      </c>
      <c r="BF173" s="180"/>
      <c r="BG173" s="181">
        <v>2</v>
      </c>
      <c r="BH173" s="181"/>
      <c r="BI173" s="180">
        <v>2</v>
      </c>
      <c r="BJ173" s="180"/>
      <c r="BK173" s="259"/>
      <c r="BL173" s="259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</row>
    <row r="174" spans="1:85" ht="12.75" customHeight="1">
      <c r="A174" s="15"/>
      <c r="B174" s="15"/>
      <c r="C174" s="15"/>
      <c r="D174" s="15"/>
      <c r="E174" s="15"/>
      <c r="F174" s="15"/>
      <c r="G174" s="197"/>
      <c r="H174" s="197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  <c r="T174" s="291"/>
      <c r="U174" s="197"/>
      <c r="V174" s="197"/>
      <c r="W174" s="197"/>
      <c r="X174" s="197"/>
      <c r="Y174" s="197"/>
      <c r="Z174" s="197"/>
      <c r="AA174" s="166"/>
      <c r="AB174" s="166"/>
      <c r="AC174" s="197"/>
      <c r="AD174" s="197"/>
      <c r="AE174" s="166"/>
      <c r="AF174" s="166"/>
      <c r="AG174" s="166"/>
      <c r="AH174" s="166"/>
      <c r="AI174" s="199"/>
      <c r="AJ174" s="199"/>
      <c r="AK174" s="199"/>
      <c r="AL174" s="199"/>
      <c r="AM174" s="199"/>
      <c r="AN174" s="199"/>
      <c r="AO174" s="166"/>
      <c r="AP174" s="166"/>
      <c r="AQ174" s="234"/>
      <c r="AR174" s="234"/>
      <c r="AS174" s="234"/>
      <c r="AT174" s="234"/>
      <c r="AU174" s="292"/>
      <c r="AV174" s="292"/>
      <c r="AW174" s="63"/>
      <c r="AX174" s="61">
        <v>36</v>
      </c>
      <c r="AY174" s="61"/>
      <c r="AZ174" s="64">
        <v>34</v>
      </c>
      <c r="BA174" s="63"/>
      <c r="BB174" s="61">
        <v>36</v>
      </c>
      <c r="BC174" s="61"/>
      <c r="BD174" s="64">
        <v>34</v>
      </c>
      <c r="BE174" s="63"/>
      <c r="BF174" s="61">
        <v>36</v>
      </c>
      <c r="BG174" s="61"/>
      <c r="BH174" s="64">
        <v>34</v>
      </c>
      <c r="BI174" s="63"/>
      <c r="BJ174" s="61">
        <v>36</v>
      </c>
      <c r="BK174" s="52"/>
      <c r="BL174" s="1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</row>
    <row r="175" spans="1:85" ht="12.75" customHeight="1">
      <c r="A175" s="15"/>
      <c r="B175" s="15"/>
      <c r="C175" s="15"/>
      <c r="D175" s="15"/>
      <c r="E175" s="15"/>
      <c r="F175" s="15"/>
      <c r="G175" s="166">
        <v>2</v>
      </c>
      <c r="H175" s="166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99"/>
      <c r="AJ175" s="199"/>
      <c r="AK175" s="199"/>
      <c r="AL175" s="199"/>
      <c r="AM175" s="199"/>
      <c r="AN175" s="199"/>
      <c r="AO175" s="199"/>
      <c r="AP175" s="199"/>
      <c r="AQ175" s="166"/>
      <c r="AR175" s="166"/>
      <c r="AS175" s="166"/>
      <c r="AT175" s="166"/>
      <c r="AU175" s="166"/>
      <c r="AV175" s="166"/>
      <c r="AW175" s="201"/>
      <c r="AX175" s="201"/>
      <c r="AY175" s="231"/>
      <c r="AZ175" s="231"/>
      <c r="BA175" s="201"/>
      <c r="BB175" s="201"/>
      <c r="BC175" s="231"/>
      <c r="BD175" s="231"/>
      <c r="BE175" s="201"/>
      <c r="BF175" s="201"/>
      <c r="BG175" s="231"/>
      <c r="BH175" s="231"/>
      <c r="BI175" s="201"/>
      <c r="BJ175" s="201"/>
      <c r="BK175" s="231"/>
      <c r="BL175" s="231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</row>
    <row r="176" spans="1:85" ht="12.75" customHeight="1">
      <c r="A176" s="15"/>
      <c r="B176" s="15"/>
      <c r="C176" s="15"/>
      <c r="D176" s="15"/>
      <c r="E176" s="15"/>
      <c r="F176" s="15"/>
      <c r="G176" s="166"/>
      <c r="H176" s="166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99"/>
      <c r="AJ176" s="199"/>
      <c r="AK176" s="199"/>
      <c r="AL176" s="199"/>
      <c r="AM176" s="199"/>
      <c r="AN176" s="199"/>
      <c r="AO176" s="199"/>
      <c r="AP176" s="199"/>
      <c r="AQ176" s="166"/>
      <c r="AR176" s="166"/>
      <c r="AS176" s="166"/>
      <c r="AT176" s="166"/>
      <c r="AU176" s="166"/>
      <c r="AV176" s="166"/>
      <c r="AW176" s="75"/>
      <c r="AX176" s="52"/>
      <c r="AY176" s="52"/>
      <c r="AZ176" s="115"/>
      <c r="BA176" s="75"/>
      <c r="BB176" s="52"/>
      <c r="BC176" s="52"/>
      <c r="BD176" s="115"/>
      <c r="BE176" s="75"/>
      <c r="BF176" s="52"/>
      <c r="BG176" s="52"/>
      <c r="BH176" s="115"/>
      <c r="BI176" s="75"/>
      <c r="BJ176" s="52"/>
      <c r="BK176" s="52"/>
      <c r="BL176" s="1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</row>
    <row r="177" spans="1:85" ht="12.75" customHeight="1">
      <c r="A177" s="15"/>
      <c r="B177" s="15"/>
      <c r="C177" s="15"/>
      <c r="D177" s="15"/>
      <c r="E177" s="15"/>
      <c r="F177" s="15"/>
      <c r="G177" s="166">
        <v>3</v>
      </c>
      <c r="H177" s="166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99"/>
      <c r="AJ177" s="199"/>
      <c r="AK177" s="199"/>
      <c r="AL177" s="199"/>
      <c r="AM177" s="199"/>
      <c r="AN177" s="199"/>
      <c r="AO177" s="199"/>
      <c r="AP177" s="199"/>
      <c r="AQ177" s="166"/>
      <c r="AR177" s="166"/>
      <c r="AS177" s="166"/>
      <c r="AT177" s="166"/>
      <c r="AU177" s="166"/>
      <c r="AV177" s="166"/>
      <c r="AW177" s="201"/>
      <c r="AX177" s="201"/>
      <c r="AY177" s="231"/>
      <c r="AZ177" s="231"/>
      <c r="BA177" s="201"/>
      <c r="BB177" s="201"/>
      <c r="BC177" s="231"/>
      <c r="BD177" s="231"/>
      <c r="BE177" s="201"/>
      <c r="BF177" s="201"/>
      <c r="BG177" s="231"/>
      <c r="BH177" s="231"/>
      <c r="BI177" s="201"/>
      <c r="BJ177" s="201"/>
      <c r="BK177" s="231"/>
      <c r="BL177" s="231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</row>
    <row r="178" spans="1:85" ht="13.5" customHeight="1">
      <c r="A178" s="15"/>
      <c r="B178" s="15"/>
      <c r="C178" s="15"/>
      <c r="D178" s="15"/>
      <c r="E178" s="15"/>
      <c r="F178" s="15"/>
      <c r="G178" s="166"/>
      <c r="H178" s="166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99"/>
      <c r="AJ178" s="199"/>
      <c r="AK178" s="199"/>
      <c r="AL178" s="199"/>
      <c r="AM178" s="199"/>
      <c r="AN178" s="199"/>
      <c r="AO178" s="199"/>
      <c r="AP178" s="199"/>
      <c r="AQ178" s="166"/>
      <c r="AR178" s="166"/>
      <c r="AS178" s="166"/>
      <c r="AT178" s="166"/>
      <c r="AU178" s="166"/>
      <c r="AV178" s="166"/>
      <c r="AW178" s="127"/>
      <c r="AX178" s="128"/>
      <c r="AY178" s="128"/>
      <c r="AZ178" s="135"/>
      <c r="BA178" s="127"/>
      <c r="BB178" s="128"/>
      <c r="BC178" s="128"/>
      <c r="BD178" s="135"/>
      <c r="BE178" s="127"/>
      <c r="BF178" s="128"/>
      <c r="BG178" s="128"/>
      <c r="BH178" s="135"/>
      <c r="BI178" s="127"/>
      <c r="BJ178" s="128"/>
      <c r="BK178" s="128"/>
      <c r="BL178" s="13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</row>
    <row r="179" spans="1:85" ht="10.5" customHeight="1">
      <c r="A179" s="15"/>
      <c r="B179" s="15"/>
      <c r="C179" s="15"/>
      <c r="D179" s="54"/>
      <c r="E179" s="54"/>
      <c r="F179" s="54"/>
      <c r="G179" s="132"/>
      <c r="H179" s="132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132"/>
      <c r="BN179" s="132"/>
      <c r="BO179" s="132"/>
      <c r="BP179" s="132"/>
      <c r="BQ179" s="132"/>
      <c r="BR179" s="132"/>
      <c r="BS179" s="132"/>
      <c r="BT179" s="132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</row>
    <row r="180" spans="1:85" ht="10.5" customHeight="1">
      <c r="A180" s="15"/>
      <c r="B180" s="15"/>
      <c r="C180" s="15"/>
      <c r="D180" s="54"/>
      <c r="E180" s="54"/>
      <c r="F180" s="54"/>
      <c r="G180" s="293" t="s">
        <v>163</v>
      </c>
      <c r="H180" s="293"/>
      <c r="I180" s="293"/>
      <c r="J180" s="293"/>
      <c r="K180" s="293"/>
      <c r="L180" s="293"/>
      <c r="M180" s="293"/>
      <c r="N180" s="293"/>
      <c r="O180" s="293"/>
      <c r="P180" s="293"/>
      <c r="Q180" s="293"/>
      <c r="R180" s="293"/>
      <c r="S180" s="293"/>
      <c r="T180" s="293"/>
      <c r="U180" s="293"/>
      <c r="V180" s="293"/>
      <c r="W180" s="293"/>
      <c r="X180" s="293"/>
      <c r="Y180" s="293"/>
      <c r="Z180" s="293"/>
      <c r="AA180" s="293"/>
      <c r="AB180" s="293"/>
      <c r="AC180" s="293"/>
      <c r="AD180" s="293"/>
      <c r="AE180" s="293"/>
      <c r="AF180" s="293"/>
      <c r="AG180" s="293"/>
      <c r="AH180" s="293"/>
      <c r="AI180" s="293"/>
      <c r="AJ180" s="293"/>
      <c r="AK180" s="46"/>
      <c r="AL180" s="46"/>
      <c r="AM180" s="46"/>
      <c r="AN180" s="46"/>
      <c r="AO180" s="294" t="s">
        <v>54</v>
      </c>
      <c r="AP180" s="294"/>
      <c r="AQ180" s="294"/>
      <c r="AR180" s="294"/>
      <c r="AS180" s="294"/>
      <c r="AT180" s="294"/>
      <c r="AU180" s="294"/>
      <c r="AV180" s="294"/>
      <c r="AW180" s="294"/>
      <c r="AX180" s="294"/>
      <c r="AY180" s="294"/>
      <c r="AZ180" s="294"/>
      <c r="BA180" s="294"/>
      <c r="BB180" s="294"/>
      <c r="BC180" s="294"/>
      <c r="BD180" s="294"/>
      <c r="BE180" s="294"/>
      <c r="BF180" s="294"/>
      <c r="BG180" s="294"/>
      <c r="BH180" s="294"/>
      <c r="BI180" s="294"/>
      <c r="BJ180" s="294"/>
      <c r="BK180" s="294"/>
      <c r="BL180" s="294"/>
      <c r="BM180" s="132"/>
      <c r="BN180" s="132"/>
      <c r="BO180" s="132"/>
      <c r="BP180" s="132"/>
      <c r="BQ180" s="132"/>
      <c r="BR180" s="132"/>
      <c r="BS180" s="132"/>
      <c r="BT180" s="132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</row>
    <row r="181" spans="1:85" ht="10.5" customHeight="1">
      <c r="A181" s="15"/>
      <c r="B181" s="15"/>
      <c r="C181" s="15"/>
      <c r="D181" s="54"/>
      <c r="E181" s="54"/>
      <c r="F181" s="54"/>
      <c r="G181" s="295" t="s">
        <v>164</v>
      </c>
      <c r="H181" s="295"/>
      <c r="I181" s="295"/>
      <c r="J181" s="295"/>
      <c r="K181" s="295"/>
      <c r="L181" s="295"/>
      <c r="M181" s="295"/>
      <c r="N181" s="295"/>
      <c r="O181" s="295"/>
      <c r="P181" s="295"/>
      <c r="Q181" s="295"/>
      <c r="R181" s="295"/>
      <c r="S181" s="295"/>
      <c r="T181" s="295"/>
      <c r="U181" s="295"/>
      <c r="V181" s="296" t="s">
        <v>165</v>
      </c>
      <c r="W181" s="296"/>
      <c r="X181" s="296"/>
      <c r="Y181" s="296"/>
      <c r="Z181" s="296"/>
      <c r="AA181" s="296"/>
      <c r="AB181" s="296"/>
      <c r="AC181" s="296"/>
      <c r="AD181" s="296"/>
      <c r="AE181" s="296"/>
      <c r="AF181" s="296"/>
      <c r="AG181" s="296"/>
      <c r="AH181" s="296"/>
      <c r="AI181" s="296"/>
      <c r="AJ181" s="296"/>
      <c r="AK181" s="46"/>
      <c r="AL181" s="46"/>
      <c r="AM181" s="46"/>
      <c r="AN181" s="46"/>
      <c r="AO181" s="297" t="s">
        <v>166</v>
      </c>
      <c r="AP181" s="297"/>
      <c r="AQ181" s="297"/>
      <c r="AR181" s="297"/>
      <c r="AS181" s="297"/>
      <c r="AT181" s="298" t="s">
        <v>167</v>
      </c>
      <c r="AU181" s="298"/>
      <c r="AV181" s="298"/>
      <c r="AW181" s="298"/>
      <c r="AX181" s="298"/>
      <c r="AY181" s="298"/>
      <c r="AZ181" s="298"/>
      <c r="BA181" s="298"/>
      <c r="BB181" s="298"/>
      <c r="BC181" s="298"/>
      <c r="BD181" s="298"/>
      <c r="BE181" s="298"/>
      <c r="BF181" s="298"/>
      <c r="BG181" s="298"/>
      <c r="BH181" s="299" t="s">
        <v>168</v>
      </c>
      <c r="BI181" s="299"/>
      <c r="BJ181" s="299"/>
      <c r="BK181" s="299"/>
      <c r="BL181" s="299"/>
      <c r="BM181" s="132"/>
      <c r="BN181" s="132"/>
      <c r="BO181" s="132"/>
      <c r="BP181" s="132"/>
      <c r="BQ181" s="132"/>
      <c r="BR181" s="132"/>
      <c r="BS181" s="132"/>
      <c r="BT181" s="132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</row>
    <row r="182" spans="1:85" ht="12.75" customHeight="1">
      <c r="A182" s="15"/>
      <c r="B182" s="15"/>
      <c r="C182" s="15"/>
      <c r="D182" s="15"/>
      <c r="E182" s="15"/>
      <c r="F182" s="15"/>
      <c r="G182" s="300" t="s">
        <v>169</v>
      </c>
      <c r="H182" s="300"/>
      <c r="I182" s="300"/>
      <c r="J182" s="300"/>
      <c r="K182" s="300"/>
      <c r="L182" s="300"/>
      <c r="M182" s="300"/>
      <c r="N182" s="300"/>
      <c r="O182" s="300"/>
      <c r="P182" s="155" t="s">
        <v>170</v>
      </c>
      <c r="Q182" s="155"/>
      <c r="R182" s="155"/>
      <c r="S182" s="155"/>
      <c r="T182" s="155"/>
      <c r="U182" s="155"/>
      <c r="V182" s="150" t="s">
        <v>169</v>
      </c>
      <c r="W182" s="150"/>
      <c r="X182" s="150"/>
      <c r="Y182" s="150"/>
      <c r="Z182" s="150"/>
      <c r="AA182" s="150"/>
      <c r="AB182" s="150"/>
      <c r="AC182" s="150"/>
      <c r="AD182" s="150"/>
      <c r="AE182" s="301" t="s">
        <v>170</v>
      </c>
      <c r="AF182" s="301"/>
      <c r="AG182" s="301"/>
      <c r="AH182" s="301"/>
      <c r="AI182" s="301"/>
      <c r="AJ182" s="301"/>
      <c r="AK182" s="15"/>
      <c r="AL182" s="15"/>
      <c r="AM182" s="15"/>
      <c r="AN182" s="15"/>
      <c r="AO182" s="297"/>
      <c r="AP182" s="297"/>
      <c r="AQ182" s="297"/>
      <c r="AR182" s="297"/>
      <c r="AS182" s="297"/>
      <c r="AT182" s="298"/>
      <c r="AU182" s="298"/>
      <c r="AV182" s="298"/>
      <c r="AW182" s="298"/>
      <c r="AX182" s="298"/>
      <c r="AY182" s="298"/>
      <c r="AZ182" s="298"/>
      <c r="BA182" s="298"/>
      <c r="BB182" s="298"/>
      <c r="BC182" s="298"/>
      <c r="BD182" s="298"/>
      <c r="BE182" s="298"/>
      <c r="BF182" s="298"/>
      <c r="BG182" s="298"/>
      <c r="BH182" s="299"/>
      <c r="BI182" s="299"/>
      <c r="BJ182" s="299"/>
      <c r="BK182" s="299"/>
      <c r="BL182" s="299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</row>
    <row r="183" spans="1:85" ht="23.25" customHeight="1">
      <c r="A183" s="15"/>
      <c r="B183" s="15"/>
      <c r="C183" s="15"/>
      <c r="D183" s="15"/>
      <c r="E183" s="15"/>
      <c r="F183" s="15"/>
      <c r="G183" s="300"/>
      <c r="H183" s="300"/>
      <c r="I183" s="300"/>
      <c r="J183" s="300"/>
      <c r="K183" s="300"/>
      <c r="L183" s="300"/>
      <c r="M183" s="300"/>
      <c r="N183" s="300"/>
      <c r="O183" s="300"/>
      <c r="P183" s="150" t="s">
        <v>168</v>
      </c>
      <c r="Q183" s="150"/>
      <c r="R183" s="150"/>
      <c r="S183" s="302" t="s">
        <v>171</v>
      </c>
      <c r="T183" s="302"/>
      <c r="U183" s="302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 t="s">
        <v>168</v>
      </c>
      <c r="AF183" s="150"/>
      <c r="AG183" s="150"/>
      <c r="AH183" s="303" t="s">
        <v>171</v>
      </c>
      <c r="AI183" s="303"/>
      <c r="AJ183" s="303"/>
      <c r="AK183" s="15"/>
      <c r="AL183" s="15"/>
      <c r="AM183" s="15"/>
      <c r="AN183" s="15"/>
      <c r="AO183" s="297"/>
      <c r="AP183" s="297"/>
      <c r="AQ183" s="297"/>
      <c r="AR183" s="297"/>
      <c r="AS183" s="297"/>
      <c r="AT183" s="298"/>
      <c r="AU183" s="298"/>
      <c r="AV183" s="298"/>
      <c r="AW183" s="298"/>
      <c r="AX183" s="298"/>
      <c r="AY183" s="298"/>
      <c r="AZ183" s="298"/>
      <c r="BA183" s="298"/>
      <c r="BB183" s="298"/>
      <c r="BC183" s="298"/>
      <c r="BD183" s="298"/>
      <c r="BE183" s="298"/>
      <c r="BF183" s="298"/>
      <c r="BG183" s="298"/>
      <c r="BH183" s="299"/>
      <c r="BI183" s="299"/>
      <c r="BJ183" s="299"/>
      <c r="BK183" s="299"/>
      <c r="BL183" s="299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</row>
    <row r="184" spans="1:85" ht="69.2" customHeight="1">
      <c r="A184" s="15"/>
      <c r="B184" s="15"/>
      <c r="C184" s="15"/>
      <c r="D184" s="15"/>
      <c r="E184" s="15"/>
      <c r="F184" s="15"/>
      <c r="G184" s="304" t="s">
        <v>133</v>
      </c>
      <c r="H184" s="304"/>
      <c r="I184" s="304"/>
      <c r="J184" s="304"/>
      <c r="K184" s="304"/>
      <c r="L184" s="304"/>
      <c r="M184" s="304"/>
      <c r="N184" s="304"/>
      <c r="O184" s="304"/>
      <c r="P184" s="280">
        <v>3</v>
      </c>
      <c r="Q184" s="280"/>
      <c r="R184" s="280"/>
      <c r="S184" s="160" t="s">
        <v>172</v>
      </c>
      <c r="T184" s="160"/>
      <c r="U184" s="160"/>
      <c r="V184" s="237" t="s">
        <v>135</v>
      </c>
      <c r="W184" s="237"/>
      <c r="X184" s="237"/>
      <c r="Y184" s="237"/>
      <c r="Z184" s="237"/>
      <c r="AA184" s="237"/>
      <c r="AB184" s="237"/>
      <c r="AC184" s="237"/>
      <c r="AD184" s="237"/>
      <c r="AE184" s="150">
        <v>6</v>
      </c>
      <c r="AF184" s="150"/>
      <c r="AG184" s="150"/>
      <c r="AH184" s="286">
        <v>4</v>
      </c>
      <c r="AI184" s="286"/>
      <c r="AJ184" s="286"/>
      <c r="AK184" s="15"/>
      <c r="AL184" s="15"/>
      <c r="AM184" s="15"/>
      <c r="AN184" s="15"/>
      <c r="AO184" s="305">
        <v>1</v>
      </c>
      <c r="AP184" s="305"/>
      <c r="AQ184" s="305"/>
      <c r="AR184" s="305"/>
      <c r="AS184" s="305"/>
      <c r="AT184" s="306" t="s">
        <v>138</v>
      </c>
      <c r="AU184" s="306"/>
      <c r="AV184" s="306"/>
      <c r="AW184" s="306"/>
      <c r="AX184" s="306"/>
      <c r="AY184" s="306"/>
      <c r="AZ184" s="306"/>
      <c r="BA184" s="306"/>
      <c r="BB184" s="306"/>
      <c r="BC184" s="306"/>
      <c r="BD184" s="306"/>
      <c r="BE184" s="306"/>
      <c r="BF184" s="306"/>
      <c r="BG184" s="306"/>
      <c r="BH184" s="307">
        <v>8</v>
      </c>
      <c r="BI184" s="307"/>
      <c r="BJ184" s="307"/>
      <c r="BK184" s="307"/>
      <c r="BL184" s="307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</row>
    <row r="185" spans="1:85" ht="50.25" customHeight="1">
      <c r="A185" s="15"/>
      <c r="B185" s="15"/>
      <c r="C185" s="15"/>
      <c r="D185" s="15"/>
      <c r="E185" s="15"/>
      <c r="F185" s="15"/>
      <c r="G185" s="308" t="s">
        <v>173</v>
      </c>
      <c r="H185" s="308"/>
      <c r="I185" s="308"/>
      <c r="J185" s="308"/>
      <c r="K185" s="308"/>
      <c r="L185" s="308"/>
      <c r="M185" s="308"/>
      <c r="N185" s="308"/>
      <c r="O185" s="308"/>
      <c r="P185" s="175">
        <v>5</v>
      </c>
      <c r="Q185" s="175"/>
      <c r="R185" s="175"/>
      <c r="S185" s="160" t="s">
        <v>172</v>
      </c>
      <c r="T185" s="160"/>
      <c r="U185" s="160"/>
      <c r="V185" s="176" t="s">
        <v>136</v>
      </c>
      <c r="W185" s="176"/>
      <c r="X185" s="176"/>
      <c r="Y185" s="176"/>
      <c r="Z185" s="176"/>
      <c r="AA185" s="176"/>
      <c r="AB185" s="176"/>
      <c r="AC185" s="176"/>
      <c r="AD185" s="176"/>
      <c r="AE185" s="166">
        <v>8</v>
      </c>
      <c r="AF185" s="166"/>
      <c r="AG185" s="166"/>
      <c r="AH185" s="309">
        <v>3</v>
      </c>
      <c r="AI185" s="309"/>
      <c r="AJ185" s="309"/>
      <c r="AK185" s="15"/>
      <c r="AL185" s="15"/>
      <c r="AM185" s="15"/>
      <c r="AN185" s="15"/>
      <c r="AO185" s="158"/>
      <c r="AP185" s="158"/>
      <c r="AQ185" s="158"/>
      <c r="AR185" s="158"/>
      <c r="AS185" s="158"/>
      <c r="AT185" s="158"/>
      <c r="AU185" s="158"/>
      <c r="AV185" s="158"/>
      <c r="AW185" s="158"/>
      <c r="AX185" s="158"/>
      <c r="AY185" s="158"/>
      <c r="AZ185" s="158"/>
      <c r="BA185" s="158"/>
      <c r="BB185" s="158"/>
      <c r="BC185" s="158"/>
      <c r="BD185" s="158"/>
      <c r="BE185" s="158"/>
      <c r="BF185" s="158"/>
      <c r="BG185" s="158"/>
      <c r="BH185" s="158"/>
      <c r="BI185" s="158"/>
      <c r="BJ185" s="158"/>
      <c r="BK185" s="158"/>
      <c r="BL185" s="158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</row>
    <row r="186" spans="1:85" ht="43.35" customHeight="1">
      <c r="A186" s="15"/>
      <c r="B186" s="15"/>
      <c r="C186" s="15"/>
      <c r="D186" s="15"/>
      <c r="E186" s="15"/>
      <c r="F186" s="15"/>
      <c r="G186" s="310"/>
      <c r="H186" s="310"/>
      <c r="I186" s="310"/>
      <c r="J186" s="310"/>
      <c r="K186" s="310"/>
      <c r="L186" s="310"/>
      <c r="M186" s="310"/>
      <c r="N186" s="310"/>
      <c r="O186" s="310"/>
      <c r="P186" s="311"/>
      <c r="Q186" s="311"/>
      <c r="R186" s="311"/>
      <c r="S186" s="312"/>
      <c r="T186" s="312"/>
      <c r="U186" s="312"/>
      <c r="V186" s="313" t="s">
        <v>137</v>
      </c>
      <c r="W186" s="313"/>
      <c r="X186" s="313"/>
      <c r="Y186" s="313"/>
      <c r="Z186" s="313"/>
      <c r="AA186" s="313"/>
      <c r="AB186" s="313"/>
      <c r="AC186" s="313"/>
      <c r="AD186" s="313"/>
      <c r="AE186" s="166">
        <v>8</v>
      </c>
      <c r="AF186" s="166"/>
      <c r="AG186" s="166"/>
      <c r="AH186" s="314">
        <v>3</v>
      </c>
      <c r="AI186" s="314"/>
      <c r="AJ186" s="314"/>
      <c r="AK186" s="15"/>
      <c r="AL186" s="15"/>
      <c r="AM186" s="15"/>
      <c r="AN186" s="15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58"/>
      <c r="BD186" s="158"/>
      <c r="BE186" s="158"/>
      <c r="BF186" s="158"/>
      <c r="BG186" s="158"/>
      <c r="BH186" s="158"/>
      <c r="BI186" s="158"/>
      <c r="BJ186" s="158"/>
      <c r="BK186" s="158"/>
      <c r="BL186" s="158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</row>
    <row r="187" spans="1:85" ht="12.75" customHeight="1">
      <c r="A187" s="15"/>
      <c r="B187" s="15"/>
      <c r="C187" s="15"/>
      <c r="D187" s="15"/>
      <c r="E187" s="15"/>
      <c r="F187" s="15"/>
      <c r="G187" s="158"/>
      <c r="H187" s="158"/>
      <c r="I187" s="158"/>
      <c r="J187" s="158"/>
      <c r="K187" s="158"/>
      <c r="L187" s="158"/>
      <c r="M187" s="158"/>
      <c r="N187" s="158"/>
      <c r="O187" s="158"/>
      <c r="P187" s="315"/>
      <c r="Q187" s="315"/>
      <c r="R187" s="315"/>
      <c r="S187" s="158"/>
      <c r="T187" s="158"/>
      <c r="U187" s="158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158"/>
      <c r="AF187" s="158"/>
      <c r="AG187" s="158"/>
      <c r="AH187" s="158"/>
      <c r="AI187" s="158"/>
      <c r="AJ187" s="158"/>
      <c r="AK187" s="15"/>
      <c r="AL187" s="15"/>
      <c r="AM187" s="15"/>
      <c r="AN187" s="15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</row>
    <row r="188" spans="1:85" ht="25.5" customHeight="1">
      <c r="A188" s="15"/>
      <c r="B188" s="15"/>
      <c r="C188" s="15"/>
      <c r="D188" s="15"/>
      <c r="E188" s="15"/>
      <c r="F188" s="15"/>
      <c r="G188" s="317" t="s">
        <v>174</v>
      </c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  <c r="S188" s="317"/>
      <c r="T188" s="317"/>
      <c r="U188" s="317"/>
      <c r="V188" s="317"/>
      <c r="W188" s="317"/>
      <c r="X188" s="317"/>
      <c r="Y188" s="317"/>
      <c r="Z188" s="317"/>
      <c r="AA188" s="317"/>
      <c r="AB188" s="317"/>
      <c r="AC188" s="317"/>
      <c r="AD188" s="317"/>
      <c r="AE188" s="317"/>
      <c r="AF188" s="317"/>
      <c r="AG188" s="317"/>
      <c r="AH188" s="317"/>
      <c r="AI188" s="317"/>
      <c r="AJ188" s="317"/>
      <c r="AK188" s="317"/>
      <c r="AL188" s="317"/>
      <c r="AM188" s="317"/>
      <c r="AN188" s="317"/>
      <c r="AO188" s="317"/>
      <c r="AP188" s="317"/>
      <c r="AQ188" s="317"/>
      <c r="AR188" s="317"/>
      <c r="AS188" s="317"/>
      <c r="AT188" s="317"/>
      <c r="AU188" s="317"/>
      <c r="AV188" s="317"/>
      <c r="AW188" s="317"/>
      <c r="AX188" s="317"/>
      <c r="AY188" s="317"/>
      <c r="AZ188" s="317"/>
      <c r="BA188" s="317"/>
      <c r="BB188" s="317"/>
      <c r="BC188" s="317"/>
      <c r="BD188" s="317"/>
      <c r="BE188" s="317"/>
      <c r="BF188" s="317"/>
      <c r="BG188" s="317"/>
      <c r="BH188" s="317"/>
      <c r="BI188" s="317"/>
      <c r="BJ188" s="317"/>
      <c r="BK188" s="317"/>
      <c r="BL188" s="317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</row>
    <row r="189" spans="1:85" ht="29.25" customHeight="1">
      <c r="A189" s="137"/>
      <c r="B189" s="137"/>
      <c r="C189" s="137"/>
      <c r="D189" s="137"/>
      <c r="E189" s="137"/>
      <c r="F189" s="137"/>
      <c r="G189" s="318" t="s">
        <v>175</v>
      </c>
      <c r="H189" s="318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  <c r="AJ189" s="318"/>
      <c r="AK189" s="318"/>
      <c r="AL189" s="318"/>
      <c r="AM189" s="318"/>
      <c r="AN189" s="318"/>
      <c r="AO189" s="318"/>
      <c r="AP189" s="318"/>
      <c r="AQ189" s="318"/>
      <c r="AR189" s="318"/>
      <c r="AS189" s="318"/>
      <c r="AT189" s="318"/>
      <c r="AU189" s="318"/>
      <c r="AV189" s="318"/>
      <c r="AW189" s="318"/>
      <c r="AX189" s="318"/>
      <c r="AY189" s="318"/>
      <c r="AZ189" s="318"/>
      <c r="BA189" s="318"/>
      <c r="BB189" s="318"/>
      <c r="BC189" s="318"/>
      <c r="BD189" s="318"/>
      <c r="BE189" s="318"/>
      <c r="BF189" s="318"/>
      <c r="BG189" s="318"/>
      <c r="BH189" s="318"/>
      <c r="BI189" s="318"/>
      <c r="BJ189" s="318"/>
      <c r="BK189" s="318"/>
      <c r="BL189" s="318"/>
      <c r="BM189" s="138"/>
      <c r="BN189" s="138"/>
      <c r="BO189" s="138"/>
      <c r="BP189" s="138"/>
      <c r="BQ189" s="138"/>
      <c r="BR189" s="138"/>
      <c r="BS189" s="138"/>
      <c r="BT189" s="138"/>
      <c r="BU189" s="138"/>
      <c r="BV189" s="138"/>
      <c r="BW189" s="138"/>
      <c r="BX189" s="138"/>
      <c r="BY189" s="137"/>
      <c r="BZ189" s="137"/>
      <c r="CA189" s="137"/>
      <c r="CB189" s="137"/>
      <c r="CC189" s="137"/>
      <c r="CD189" s="137"/>
      <c r="CE189" s="137"/>
      <c r="CF189" s="137"/>
      <c r="CG189" s="137"/>
    </row>
    <row r="190" spans="1:85" ht="23.25" customHeight="1">
      <c r="A190" s="139"/>
      <c r="B190" s="140"/>
      <c r="C190" s="140"/>
      <c r="D190" s="140"/>
      <c r="E190" s="140"/>
      <c r="F190" s="140"/>
      <c r="G190" s="318" t="s">
        <v>176</v>
      </c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  <c r="AJ190" s="318"/>
      <c r="AK190" s="318"/>
      <c r="AL190" s="318"/>
      <c r="AM190" s="318"/>
      <c r="AN190" s="318"/>
      <c r="AO190" s="318"/>
      <c r="AP190" s="318"/>
      <c r="AQ190" s="318"/>
      <c r="AR190" s="318"/>
      <c r="AS190" s="318"/>
      <c r="AT190" s="318"/>
      <c r="AU190" s="318"/>
      <c r="AV190" s="318"/>
      <c r="AW190" s="318"/>
      <c r="AX190" s="318"/>
      <c r="AY190" s="318"/>
      <c r="AZ190" s="318"/>
      <c r="BA190" s="318"/>
      <c r="BB190" s="318"/>
      <c r="BC190" s="318"/>
      <c r="BD190" s="318"/>
      <c r="BE190" s="318"/>
      <c r="BF190" s="318"/>
      <c r="BG190" s="318"/>
      <c r="BH190" s="318"/>
      <c r="BI190" s="318"/>
      <c r="BJ190" s="318"/>
      <c r="BK190" s="318"/>
      <c r="BL190" s="318"/>
      <c r="BM190" s="140"/>
      <c r="BN190" s="140"/>
      <c r="BO190" s="140"/>
      <c r="BP190" s="140"/>
      <c r="BQ190" s="140"/>
      <c r="BR190" s="140"/>
      <c r="BS190" s="139"/>
      <c r="BT190" s="139"/>
      <c r="BU190" s="139"/>
      <c r="BV190" s="139"/>
      <c r="BW190" s="139"/>
      <c r="BX190" s="139"/>
      <c r="BY190" s="139"/>
      <c r="BZ190" s="139"/>
      <c r="CA190" s="139"/>
      <c r="CB190" s="139"/>
      <c r="CC190" s="139"/>
      <c r="CD190" s="139"/>
      <c r="CE190" s="139"/>
      <c r="CF190" s="139"/>
      <c r="CG190" s="139"/>
    </row>
    <row r="191" spans="1:85" ht="27.6" customHeight="1">
      <c r="A191" s="139"/>
      <c r="B191" s="140"/>
      <c r="C191" s="140"/>
      <c r="D191" s="140"/>
      <c r="E191" s="140"/>
      <c r="F191" s="140"/>
      <c r="G191" s="318" t="s">
        <v>177</v>
      </c>
      <c r="H191" s="318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  <c r="AJ191" s="318"/>
      <c r="AK191" s="318"/>
      <c r="AL191" s="318"/>
      <c r="AM191" s="318"/>
      <c r="AN191" s="318"/>
      <c r="AO191" s="318"/>
      <c r="AP191" s="318"/>
      <c r="AQ191" s="318"/>
      <c r="AR191" s="318"/>
      <c r="AS191" s="318"/>
      <c r="AT191" s="318"/>
      <c r="AU191" s="318"/>
      <c r="AV191" s="318"/>
      <c r="AW191" s="318"/>
      <c r="AX191" s="318"/>
      <c r="AY191" s="318"/>
      <c r="AZ191" s="318"/>
      <c r="BA191" s="318"/>
      <c r="BB191" s="318"/>
      <c r="BC191" s="318"/>
      <c r="BD191" s="318"/>
      <c r="BE191" s="318"/>
      <c r="BF191" s="318"/>
      <c r="BG191" s="318"/>
      <c r="BH191" s="318"/>
      <c r="BI191" s="318"/>
      <c r="BJ191" s="318"/>
      <c r="BK191" s="318"/>
      <c r="BL191" s="318"/>
      <c r="BM191" s="140"/>
      <c r="BN191" s="140"/>
      <c r="BO191" s="140"/>
      <c r="BP191" s="140"/>
      <c r="BQ191" s="140"/>
      <c r="BR191" s="140"/>
      <c r="BS191" s="139"/>
      <c r="BT191" s="139"/>
      <c r="BU191" s="139"/>
      <c r="BV191" s="139"/>
      <c r="BW191" s="139"/>
      <c r="BX191" s="139"/>
      <c r="BY191" s="139"/>
      <c r="BZ191" s="139"/>
      <c r="CA191" s="139"/>
      <c r="CB191" s="139"/>
      <c r="CC191" s="139"/>
      <c r="CD191" s="139"/>
      <c r="CE191" s="139"/>
      <c r="CF191" s="139"/>
      <c r="CG191" s="139"/>
    </row>
    <row r="192" spans="1:85" ht="23.25" customHeight="1">
      <c r="A192" s="139"/>
      <c r="B192" s="140"/>
      <c r="C192" s="140"/>
      <c r="D192" s="140"/>
      <c r="E192" s="140"/>
      <c r="F192" s="140"/>
      <c r="G192" s="318" t="s">
        <v>178</v>
      </c>
      <c r="H192" s="318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  <c r="AJ192" s="318"/>
      <c r="AK192" s="318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8"/>
      <c r="BC192" s="318"/>
      <c r="BD192" s="318"/>
      <c r="BE192" s="318"/>
      <c r="BF192" s="318"/>
      <c r="BG192" s="318"/>
      <c r="BH192" s="318"/>
      <c r="BI192" s="318"/>
      <c r="BJ192" s="318"/>
      <c r="BK192" s="318"/>
      <c r="BL192" s="318"/>
      <c r="BM192" s="140"/>
      <c r="BN192" s="140"/>
      <c r="BO192" s="140"/>
      <c r="BP192" s="140"/>
      <c r="BQ192" s="140"/>
      <c r="BR192" s="140"/>
      <c r="BS192" s="139"/>
      <c r="BT192" s="139"/>
      <c r="BU192" s="139"/>
      <c r="BV192" s="139"/>
      <c r="BW192" s="139"/>
      <c r="BX192" s="139"/>
      <c r="BY192" s="139"/>
      <c r="BZ192" s="139"/>
      <c r="CA192" s="139"/>
      <c r="CB192" s="139"/>
      <c r="CC192" s="139"/>
      <c r="CD192" s="139"/>
      <c r="CE192" s="139"/>
      <c r="CF192" s="139"/>
      <c r="CG192" s="139"/>
    </row>
    <row r="193" spans="1:85" ht="23.25" customHeight="1">
      <c r="A193" s="139"/>
      <c r="B193" s="140"/>
      <c r="C193" s="140"/>
      <c r="D193" s="140"/>
      <c r="E193" s="140"/>
      <c r="F193" s="140"/>
      <c r="G193" s="318" t="s">
        <v>179</v>
      </c>
      <c r="H193" s="318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  <c r="AJ193" s="318"/>
      <c r="AK193" s="318"/>
      <c r="AL193" s="318"/>
      <c r="AM193" s="318"/>
      <c r="AN193" s="318"/>
      <c r="AO193" s="318"/>
      <c r="AP193" s="318"/>
      <c r="AQ193" s="318"/>
      <c r="AR193" s="318"/>
      <c r="AS193" s="318"/>
      <c r="AT193" s="318"/>
      <c r="AU193" s="318"/>
      <c r="AV193" s="318"/>
      <c r="AW193" s="318"/>
      <c r="AX193" s="318"/>
      <c r="AY193" s="318"/>
      <c r="AZ193" s="318"/>
      <c r="BA193" s="318"/>
      <c r="BB193" s="318"/>
      <c r="BC193" s="318"/>
      <c r="BD193" s="318"/>
      <c r="BE193" s="318"/>
      <c r="BF193" s="318"/>
      <c r="BG193" s="318"/>
      <c r="BH193" s="318"/>
      <c r="BI193" s="318"/>
      <c r="BJ193" s="318"/>
      <c r="BK193" s="318"/>
      <c r="BL193" s="318"/>
      <c r="BM193" s="140"/>
      <c r="BN193" s="140"/>
      <c r="BO193" s="140"/>
      <c r="BP193" s="140"/>
      <c r="BQ193" s="140"/>
      <c r="BR193" s="140"/>
      <c r="BS193" s="139"/>
      <c r="BT193" s="139"/>
      <c r="BU193" s="139"/>
      <c r="BV193" s="139"/>
      <c r="BW193" s="139"/>
      <c r="BX193" s="139"/>
      <c r="BY193" s="139"/>
      <c r="BZ193" s="139"/>
      <c r="CA193" s="139"/>
      <c r="CB193" s="139"/>
      <c r="CC193" s="139"/>
      <c r="CD193" s="139"/>
      <c r="CE193" s="139"/>
      <c r="CF193" s="139"/>
      <c r="CG193" s="139"/>
    </row>
    <row r="194" spans="1:85" ht="18" customHeight="1">
      <c r="A194" s="15"/>
      <c r="B194" s="141"/>
      <c r="C194" s="141"/>
      <c r="D194" s="141"/>
      <c r="E194" s="141"/>
      <c r="F194" s="141"/>
      <c r="G194" s="142" t="s">
        <v>180</v>
      </c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1"/>
      <c r="AV194" s="141"/>
      <c r="AW194" s="141"/>
      <c r="AX194" s="141"/>
      <c r="AY194" s="141"/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  <c r="BN194" s="141"/>
      <c r="BO194" s="141"/>
      <c r="BP194" s="141"/>
      <c r="BQ194" s="141"/>
      <c r="BR194" s="141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</row>
    <row r="195" spans="1:85" ht="24.75" customHeight="1">
      <c r="A195" s="15"/>
      <c r="B195" s="15"/>
      <c r="C195" s="15"/>
      <c r="D195" s="15"/>
      <c r="E195" s="15"/>
      <c r="F195" s="15"/>
      <c r="G195" s="15" t="s">
        <v>181</v>
      </c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</row>
    <row r="196" spans="1:85" ht="12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</row>
    <row r="197" spans="1:85" ht="24.75" customHeight="1">
      <c r="A197" s="15"/>
      <c r="B197" s="15"/>
      <c r="C197" s="15"/>
      <c r="D197" s="15"/>
      <c r="E197" s="15"/>
      <c r="F197" s="15"/>
      <c r="G197" s="15" t="s">
        <v>182</v>
      </c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 t="s">
        <v>183</v>
      </c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</row>
    <row r="198" spans="1:85" ht="24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</row>
    <row r="199" spans="1:85" ht="39" customHeight="1">
      <c r="A199" s="319"/>
      <c r="B199" s="319"/>
      <c r="C199" s="319"/>
      <c r="D199" s="319"/>
      <c r="E199" s="319"/>
      <c r="F199" s="319"/>
      <c r="G199" s="319"/>
      <c r="H199" s="319"/>
      <c r="I199" s="319"/>
      <c r="J199" s="319"/>
      <c r="K199" s="319"/>
      <c r="L199" s="319"/>
      <c r="M199" s="319"/>
      <c r="N199" s="319"/>
      <c r="O199" s="319"/>
      <c r="P199" s="319"/>
      <c r="Q199" s="319"/>
      <c r="R199" s="319"/>
      <c r="S199" s="319"/>
      <c r="T199" s="319"/>
      <c r="U199" s="319"/>
      <c r="V199" s="319"/>
      <c r="W199" s="319"/>
      <c r="X199" s="319"/>
      <c r="Y199" s="319"/>
      <c r="Z199" s="319"/>
      <c r="AA199" s="319"/>
      <c r="AB199" s="319"/>
      <c r="AC199" s="319"/>
      <c r="AD199" s="319"/>
      <c r="AE199" s="319"/>
      <c r="AF199" s="319"/>
      <c r="AG199" s="319"/>
      <c r="AH199" s="319"/>
      <c r="AI199" s="319"/>
      <c r="AJ199" s="319"/>
      <c r="AK199" s="319"/>
      <c r="AL199" s="319"/>
      <c r="AM199" s="319"/>
      <c r="AN199" s="319"/>
      <c r="AO199" s="319"/>
      <c r="AP199" s="319"/>
      <c r="AQ199" s="319"/>
      <c r="AR199" s="319"/>
      <c r="AS199" s="319"/>
      <c r="AT199" s="319"/>
      <c r="AU199" s="319"/>
      <c r="AV199" s="319"/>
      <c r="AW199" s="319"/>
      <c r="AX199" s="319"/>
      <c r="AY199" s="319"/>
      <c r="AZ199" s="319"/>
      <c r="BA199" s="319"/>
      <c r="BB199" s="319"/>
      <c r="BC199" s="319"/>
      <c r="BD199" s="319"/>
      <c r="BE199" s="319"/>
      <c r="BF199" s="319"/>
      <c r="BG199" s="319"/>
      <c r="BH199" s="319"/>
      <c r="BI199" s="319"/>
      <c r="BJ199" s="319"/>
      <c r="BK199" s="319"/>
      <c r="BL199" s="319"/>
      <c r="BM199" s="319"/>
      <c r="BN199" s="319"/>
      <c r="BO199" s="319"/>
      <c r="BP199" s="319"/>
      <c r="BQ199" s="319"/>
      <c r="BR199" s="319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</row>
    <row r="200" spans="1:85" ht="10.5" customHeight="1">
      <c r="A200" s="15"/>
      <c r="B200" s="15"/>
      <c r="C200" s="15"/>
      <c r="D200" s="161" t="s">
        <v>184</v>
      </c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320"/>
      <c r="U200" s="320"/>
      <c r="V200" s="320"/>
      <c r="W200" s="320"/>
      <c r="X200" s="320"/>
      <c r="Y200" s="320"/>
      <c r="Z200" s="53"/>
      <c r="AA200" s="53"/>
      <c r="AB200" s="161" t="s">
        <v>185</v>
      </c>
      <c r="AC200" s="161"/>
      <c r="AD200" s="161"/>
      <c r="AE200" s="161"/>
      <c r="AF200" s="161"/>
      <c r="AG200" s="161"/>
      <c r="AH200" s="161"/>
      <c r="AI200" s="161"/>
      <c r="AJ200" s="161"/>
      <c r="AK200" s="161"/>
      <c r="AL200" s="161"/>
      <c r="AM200" s="161"/>
      <c r="AN200" s="161"/>
      <c r="AO200" s="161"/>
      <c r="AP200" s="161"/>
      <c r="AQ200" s="161"/>
      <c r="AR200" s="161"/>
      <c r="AS200" s="53"/>
      <c r="AT200" s="53"/>
      <c r="AU200" s="53"/>
      <c r="AV200" s="321" t="s">
        <v>186</v>
      </c>
      <c r="AW200" s="321"/>
      <c r="AX200" s="321"/>
      <c r="AY200" s="321"/>
      <c r="AZ200" s="321"/>
      <c r="BA200" s="321"/>
      <c r="BB200" s="321"/>
      <c r="BC200" s="321"/>
      <c r="BD200" s="321"/>
      <c r="BE200" s="321"/>
      <c r="BF200" s="321"/>
      <c r="BG200" s="321"/>
      <c r="BH200" s="321"/>
      <c r="BI200" s="321"/>
      <c r="BJ200" s="321"/>
      <c r="BK200" s="321"/>
      <c r="BL200" s="321"/>
      <c r="BM200" s="321"/>
      <c r="BN200" s="321"/>
      <c r="BO200" s="321"/>
      <c r="BP200" s="321"/>
      <c r="BQ200" s="321"/>
      <c r="BR200" s="321"/>
      <c r="BS200" s="54"/>
      <c r="BT200" s="54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</row>
    <row r="201" spans="1:85" ht="10.5" customHeight="1">
      <c r="A201" s="15"/>
      <c r="B201" s="15"/>
      <c r="C201" s="15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320"/>
      <c r="U201" s="320"/>
      <c r="V201" s="320"/>
      <c r="W201" s="320"/>
      <c r="X201" s="320"/>
      <c r="Y201" s="320"/>
      <c r="Z201" s="53"/>
      <c r="AA201" s="53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53"/>
      <c r="AT201" s="53"/>
      <c r="AU201" s="53"/>
      <c r="AV201" s="321"/>
      <c r="AW201" s="321"/>
      <c r="AX201" s="321"/>
      <c r="AY201" s="321"/>
      <c r="AZ201" s="321"/>
      <c r="BA201" s="321"/>
      <c r="BB201" s="321"/>
      <c r="BC201" s="321"/>
      <c r="BD201" s="321"/>
      <c r="BE201" s="321"/>
      <c r="BF201" s="321"/>
      <c r="BG201" s="321"/>
      <c r="BH201" s="321"/>
      <c r="BI201" s="321"/>
      <c r="BJ201" s="321"/>
      <c r="BK201" s="321"/>
      <c r="BL201" s="321"/>
      <c r="BM201" s="321"/>
      <c r="BN201" s="321"/>
      <c r="BO201" s="321"/>
      <c r="BP201" s="321"/>
      <c r="BQ201" s="321"/>
      <c r="BR201" s="321"/>
      <c r="BS201" s="54"/>
      <c r="BT201" s="54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</row>
    <row r="202" spans="1:85" ht="10.5" customHeight="1">
      <c r="A202" s="15"/>
      <c r="B202" s="15"/>
      <c r="C202" s="15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320"/>
      <c r="U202" s="320"/>
      <c r="V202" s="320"/>
      <c r="W202" s="320"/>
      <c r="X202" s="320"/>
      <c r="Y202" s="320"/>
      <c r="Z202" s="53"/>
      <c r="AA202" s="53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53"/>
      <c r="AT202" s="53"/>
      <c r="AU202" s="53"/>
      <c r="AV202" s="321"/>
      <c r="AW202" s="321"/>
      <c r="AX202" s="321"/>
      <c r="AY202" s="321"/>
      <c r="AZ202" s="321"/>
      <c r="BA202" s="321"/>
      <c r="BB202" s="321"/>
      <c r="BC202" s="321"/>
      <c r="BD202" s="321"/>
      <c r="BE202" s="321"/>
      <c r="BF202" s="321"/>
      <c r="BG202" s="321"/>
      <c r="BH202" s="321"/>
      <c r="BI202" s="321"/>
      <c r="BJ202" s="321"/>
      <c r="BK202" s="321"/>
      <c r="BL202" s="321"/>
      <c r="BM202" s="321"/>
      <c r="BN202" s="321"/>
      <c r="BO202" s="321"/>
      <c r="BP202" s="321"/>
      <c r="BQ202" s="321"/>
      <c r="BR202" s="321"/>
      <c r="BS202" s="54"/>
      <c r="BT202" s="54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</row>
    <row r="203" spans="1:85" ht="10.5" customHeight="1">
      <c r="A203" s="15"/>
      <c r="B203" s="15"/>
      <c r="C203" s="15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320"/>
      <c r="U203" s="320"/>
      <c r="V203" s="320"/>
      <c r="W203" s="320"/>
      <c r="X203" s="320"/>
      <c r="Y203" s="320"/>
      <c r="Z203" s="53"/>
      <c r="AA203" s="53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53"/>
      <c r="AT203" s="53"/>
      <c r="AU203" s="53"/>
      <c r="AV203" s="321"/>
      <c r="AW203" s="321"/>
      <c r="AX203" s="321"/>
      <c r="AY203" s="321"/>
      <c r="AZ203" s="321"/>
      <c r="BA203" s="321"/>
      <c r="BB203" s="321"/>
      <c r="BC203" s="321"/>
      <c r="BD203" s="321"/>
      <c r="BE203" s="321"/>
      <c r="BF203" s="321"/>
      <c r="BG203" s="321"/>
      <c r="BH203" s="321"/>
      <c r="BI203" s="321"/>
      <c r="BJ203" s="321"/>
      <c r="BK203" s="321"/>
      <c r="BL203" s="321"/>
      <c r="BM203" s="321"/>
      <c r="BN203" s="321"/>
      <c r="BO203" s="321"/>
      <c r="BP203" s="321"/>
      <c r="BQ203" s="321"/>
      <c r="BR203" s="321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</row>
    <row r="204" spans="1:85" ht="21" customHeight="1">
      <c r="A204" s="15"/>
      <c r="B204" s="15"/>
      <c r="C204" s="15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5"/>
      <c r="U204" s="15"/>
      <c r="V204" s="15"/>
      <c r="W204" s="15"/>
      <c r="X204" s="15"/>
      <c r="Y204" s="15"/>
      <c r="Z204" s="53"/>
      <c r="AA204" s="53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53"/>
      <c r="AT204" s="53"/>
      <c r="AU204" s="53"/>
      <c r="AV204" s="321"/>
      <c r="AW204" s="321"/>
      <c r="AX204" s="321"/>
      <c r="AY204" s="321"/>
      <c r="AZ204" s="321"/>
      <c r="BA204" s="321"/>
      <c r="BB204" s="321"/>
      <c r="BC204" s="321"/>
      <c r="BD204" s="321"/>
      <c r="BE204" s="321"/>
      <c r="BF204" s="321"/>
      <c r="BG204" s="321"/>
      <c r="BH204" s="321"/>
      <c r="BI204" s="321"/>
      <c r="BJ204" s="321"/>
      <c r="BK204" s="321"/>
      <c r="BL204" s="321"/>
      <c r="BM204" s="321"/>
      <c r="BN204" s="321"/>
      <c r="BO204" s="321"/>
      <c r="BP204" s="321"/>
      <c r="BQ204" s="321"/>
      <c r="BR204" s="321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</row>
    <row r="205" spans="1:85" ht="12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321"/>
      <c r="AW205" s="321"/>
      <c r="AX205" s="321"/>
      <c r="AY205" s="321"/>
      <c r="AZ205" s="321"/>
      <c r="BA205" s="321"/>
      <c r="BB205" s="321"/>
      <c r="BC205" s="321"/>
      <c r="BD205" s="321"/>
      <c r="BE205" s="321"/>
      <c r="BF205" s="321"/>
      <c r="BG205" s="321"/>
      <c r="BH205" s="321"/>
      <c r="BI205" s="321"/>
      <c r="BJ205" s="321"/>
      <c r="BK205" s="321"/>
      <c r="BL205" s="321"/>
      <c r="BM205" s="321"/>
      <c r="BN205" s="321"/>
      <c r="BO205" s="321"/>
      <c r="BP205" s="321"/>
      <c r="BQ205" s="321"/>
      <c r="BR205" s="321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</row>
    <row r="206" spans="1:85" ht="12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321"/>
      <c r="AW206" s="321"/>
      <c r="AX206" s="321"/>
      <c r="AY206" s="321"/>
      <c r="AZ206" s="321"/>
      <c r="BA206" s="321"/>
      <c r="BB206" s="321"/>
      <c r="BC206" s="321"/>
      <c r="BD206" s="321"/>
      <c r="BE206" s="321"/>
      <c r="BF206" s="321"/>
      <c r="BG206" s="321"/>
      <c r="BH206" s="321"/>
      <c r="BI206" s="321"/>
      <c r="BJ206" s="321"/>
      <c r="BK206" s="321"/>
      <c r="BL206" s="321"/>
      <c r="BM206" s="321"/>
      <c r="BN206" s="321"/>
      <c r="BO206" s="321"/>
      <c r="BP206" s="321"/>
      <c r="BQ206" s="321"/>
      <c r="BR206" s="321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</row>
    <row r="207" spans="1:85" ht="12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</row>
    <row r="208" spans="1:85" ht="12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</row>
    <row r="209" spans="1:85" ht="12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</row>
    <row r="210" spans="1:85" ht="12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</row>
    <row r="211" spans="1:85" ht="12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</row>
    <row r="212" spans="1:85" ht="12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</row>
    <row r="213" spans="1:85" ht="12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</row>
    <row r="214" spans="1:85" ht="12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</row>
    <row r="215" spans="1:85" ht="12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</row>
    <row r="216" spans="1:85" ht="12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</row>
    <row r="217" spans="1:85" ht="12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</row>
    <row r="218" spans="1:85" ht="12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</row>
    <row r="219" spans="1:85" ht="12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</row>
    <row r="220" spans="1:85" ht="12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</row>
    <row r="221" spans="1:85" ht="12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</row>
    <row r="222" spans="1:85" ht="12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</row>
    <row r="223" spans="1:85" ht="12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</row>
    <row r="224" spans="1:85" ht="12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</row>
    <row r="225" spans="1:85" ht="12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</row>
    <row r="226" spans="1:85" ht="12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</row>
    <row r="227" spans="1:85" ht="12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</row>
    <row r="228" spans="1:85" ht="12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</row>
    <row r="229" spans="1:85" ht="12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</row>
    <row r="230" spans="1:85" ht="12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</row>
    <row r="231" spans="1:85" ht="12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</row>
    <row r="232" spans="1:85" ht="12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</row>
    <row r="233" spans="1:85" ht="12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</row>
    <row r="234" spans="1:85" ht="12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</row>
    <row r="235" spans="1:85" ht="12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</row>
    <row r="236" spans="1:85" ht="12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</row>
    <row r="237" spans="1:85" ht="12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</row>
    <row r="238" spans="1:85" ht="12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</row>
    <row r="239" spans="1:85" ht="12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</row>
    <row r="240" spans="1:85" ht="12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</row>
    <row r="241" spans="1:85" ht="12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</row>
    <row r="242" spans="1:85" ht="12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</row>
    <row r="243" spans="1:85" ht="12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</row>
    <row r="244" spans="1:85" ht="12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</row>
    <row r="245" spans="1:85" ht="12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</row>
    <row r="246" spans="1:85" ht="12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</row>
    <row r="247" spans="1:85" ht="12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</row>
    <row r="248" spans="1:85" ht="12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</row>
    <row r="249" spans="1:85" ht="12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</row>
    <row r="250" spans="1:85" ht="12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</row>
    <row r="251" spans="1:85" ht="12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</row>
    <row r="252" spans="1:85" ht="12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</row>
    <row r="253" spans="1:85" ht="12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</row>
    <row r="254" spans="1:85" ht="12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</row>
    <row r="255" spans="1:85" ht="12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</row>
    <row r="256" spans="1:85" ht="12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</row>
    <row r="257" spans="1:85" ht="12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</row>
    <row r="258" spans="1:85" ht="12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</row>
    <row r="259" spans="1:85" ht="12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</row>
    <row r="260" spans="1:85" ht="12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</row>
    <row r="261" spans="1:85" ht="12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</row>
    <row r="262" spans="1:85" ht="12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</row>
    <row r="263" spans="1:85" ht="12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</row>
    <row r="264" spans="1:85" ht="12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</row>
    <row r="265" spans="1:85" ht="12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</row>
    <row r="266" spans="1:85" ht="12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</row>
    <row r="267" spans="1:85" ht="12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</row>
    <row r="268" spans="1:85" ht="12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</row>
    <row r="269" spans="1:85" ht="12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</row>
    <row r="270" spans="1:85" ht="12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</row>
    <row r="271" spans="1:85" ht="12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</row>
    <row r="272" spans="1:85" ht="12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</row>
    <row r="273" spans="1:85" ht="12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</row>
    <row r="274" spans="1:85" ht="12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</row>
    <row r="275" spans="1:85" ht="12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</row>
    <row r="276" spans="1:85" ht="12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</row>
    <row r="277" spans="1:85" ht="12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</row>
    <row r="278" spans="1:85" ht="12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</row>
    <row r="279" spans="1:85" ht="12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</row>
    <row r="280" spans="1:85" ht="12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</row>
    <row r="281" spans="1:85" ht="12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</row>
    <row r="282" spans="1:85" ht="12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</row>
    <row r="283" spans="1:85" ht="12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</row>
    <row r="284" spans="1:85" ht="12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</row>
    <row r="285" spans="1:85" ht="12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</row>
    <row r="286" spans="1:85" ht="12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</row>
    <row r="287" spans="1:85" ht="12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</row>
    <row r="288" spans="1:85" ht="12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</row>
    <row r="289" spans="1:85" ht="12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</row>
    <row r="290" spans="1:85" ht="12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</row>
    <row r="291" spans="1:85" ht="12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</row>
    <row r="292" spans="1:85" ht="12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</row>
    <row r="293" spans="1:85" ht="12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</row>
    <row r="294" spans="1:85" ht="12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</row>
    <row r="295" spans="1:85" ht="12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</row>
    <row r="296" spans="1:85" ht="12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</row>
    <row r="297" spans="1:85" ht="12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</row>
    <row r="298" spans="1:85" ht="12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</row>
    <row r="299" spans="1:85" ht="12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</row>
    <row r="300" spans="1:85" ht="12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</row>
    <row r="301" spans="1:85" ht="12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</row>
    <row r="302" spans="1:85" ht="12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</row>
    <row r="303" spans="1:85" ht="12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</row>
    <row r="304" spans="1:85" ht="12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</row>
    <row r="305" spans="1:85" ht="12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</row>
    <row r="306" spans="1:85" ht="12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</row>
    <row r="307" spans="1:85" ht="12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</row>
    <row r="308" spans="1:85" ht="12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</row>
    <row r="309" spans="1:85" ht="12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</row>
    <row r="310" spans="1:85" ht="12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</row>
    <row r="311" spans="1:85" ht="12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</row>
    <row r="312" spans="1:85" ht="12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</row>
    <row r="313" spans="1:85" ht="12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</row>
    <row r="314" spans="1:85" ht="12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</row>
    <row r="315" spans="1:85" ht="12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</row>
    <row r="316" spans="1:85" ht="12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</row>
    <row r="317" spans="1:85" ht="12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</row>
    <row r="318" spans="1:85" ht="12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</row>
    <row r="319" spans="1:85" ht="12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</row>
    <row r="320" spans="1:85" ht="12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</row>
    <row r="321" spans="1:85" ht="12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</row>
    <row r="322" spans="1:85" ht="12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</row>
    <row r="323" spans="1:85" ht="12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</row>
    <row r="324" spans="1:85" ht="12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</row>
    <row r="325" spans="1:85" ht="12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</row>
    <row r="326" spans="1:85" ht="12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</row>
    <row r="327" spans="1:85" ht="12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</row>
    <row r="328" spans="1:85" ht="12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</row>
    <row r="329" spans="1:85" ht="12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</row>
    <row r="330" spans="1:85" ht="12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</row>
    <row r="331" spans="1:85" ht="12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</row>
    <row r="332" spans="1:85" ht="12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</row>
    <row r="333" spans="1:85" ht="12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</row>
    <row r="334" spans="1:85" ht="12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</row>
    <row r="335" spans="1:85" ht="12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</row>
    <row r="336" spans="1:85" ht="12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</row>
    <row r="337" spans="1:85" ht="12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</row>
    <row r="338" spans="1:85" ht="12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</row>
    <row r="339" spans="1:85" ht="12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</row>
    <row r="340" spans="1:85" ht="12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</row>
    <row r="341" spans="1:85" ht="12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</row>
    <row r="342" spans="1:85" ht="12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</row>
    <row r="343" spans="1:85" ht="12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</row>
    <row r="344" spans="1:85" ht="12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</row>
    <row r="345" spans="1:85" ht="12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</row>
    <row r="346" spans="1:85" ht="12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</row>
    <row r="347" spans="1:85" ht="12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</row>
    <row r="348" spans="1:85" ht="12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</row>
    <row r="349" spans="1:85" ht="12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</row>
    <row r="350" spans="1:85" ht="12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</row>
    <row r="351" spans="1:85" ht="12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</row>
    <row r="352" spans="1:85" ht="12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</row>
    <row r="353" spans="1:85" ht="12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</row>
    <row r="354" spans="1:85" ht="12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</row>
    <row r="355" spans="1:85" ht="12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</row>
    <row r="356" spans="1:85" ht="12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</row>
    <row r="357" spans="1:85" ht="12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</row>
    <row r="358" spans="1:85" ht="12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</row>
    <row r="359" spans="1:85" ht="12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</row>
    <row r="360" spans="1:85" ht="12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</row>
    <row r="361" spans="1:85" ht="12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</row>
    <row r="362" spans="1:85" ht="12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</row>
    <row r="363" spans="1:85" ht="12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</row>
    <row r="364" spans="1:85" ht="12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</row>
    <row r="365" spans="1:85" ht="12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</row>
    <row r="366" spans="1:85" ht="12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</row>
    <row r="367" spans="1:85" ht="12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</row>
    <row r="368" spans="1:85" ht="12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</row>
    <row r="369" spans="1:85" ht="12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</row>
    <row r="370" spans="1:85" ht="12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</row>
    <row r="371" spans="1:85" ht="12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</row>
    <row r="372" spans="1:85" ht="12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</row>
    <row r="373" spans="1:85" ht="12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</row>
    <row r="374" spans="1:85" ht="12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</row>
    <row r="375" spans="1:85" ht="12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</row>
    <row r="376" spans="1:85" ht="12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</row>
    <row r="377" spans="1:85" ht="12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</row>
    <row r="378" spans="1:85" ht="12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</row>
    <row r="379" spans="1:85" ht="12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</row>
    <row r="380" spans="1:85" ht="12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</row>
    <row r="381" spans="1:85" ht="12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</row>
    <row r="382" spans="1:85" ht="12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</row>
    <row r="383" spans="1:85" ht="12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</row>
    <row r="384" spans="1:85" ht="12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</row>
    <row r="385" spans="1:85" ht="12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</row>
    <row r="386" spans="1:85" ht="12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</row>
    <row r="387" spans="1:85" ht="12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</row>
    <row r="388" spans="1:85" ht="12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</row>
    <row r="389" spans="1:85" ht="12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</row>
    <row r="390" spans="1:85" ht="12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</row>
    <row r="391" spans="1:85" ht="12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</row>
    <row r="392" spans="1:85" ht="12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</row>
    <row r="393" spans="1:85" ht="12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</row>
    <row r="394" spans="1:85" ht="12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</row>
    <row r="395" spans="1:85" ht="12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</row>
    <row r="396" spans="1:85" ht="12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</row>
    <row r="397" spans="1:85" ht="12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</row>
    <row r="398" spans="1:85" ht="12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</row>
    <row r="399" spans="1:85" ht="12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</row>
    <row r="400" spans="1:85" ht="12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</row>
    <row r="401" spans="1:85" ht="12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</row>
    <row r="402" spans="1:85" ht="12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</row>
    <row r="403" spans="1:85" ht="12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</row>
    <row r="404" spans="1:85" ht="12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</row>
    <row r="405" spans="1:85" ht="12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</row>
    <row r="406" spans="1:85" ht="12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</row>
    <row r="407" spans="1:85" ht="12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</row>
    <row r="408" spans="1:85" ht="12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</row>
    <row r="409" spans="1:85" ht="12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</row>
    <row r="410" spans="1:85" ht="12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</row>
    <row r="411" spans="1:85" ht="12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</row>
    <row r="412" spans="1:85" ht="12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</row>
    <row r="413" spans="1:85" ht="12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</row>
    <row r="414" spans="1:85" ht="12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</row>
    <row r="415" spans="1:85" ht="12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</row>
    <row r="416" spans="1:85" ht="12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</row>
    <row r="417" spans="1:85" ht="12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</row>
    <row r="418" spans="1:85" ht="12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</row>
    <row r="419" spans="1:85" ht="12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</row>
    <row r="420" spans="1:85" ht="12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</row>
    <row r="421" spans="1:85" ht="12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</row>
    <row r="422" spans="1:85" ht="12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</row>
    <row r="423" spans="1:85" ht="12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</row>
    <row r="424" spans="1:85" ht="12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</row>
    <row r="425" spans="1:85" ht="12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</row>
    <row r="426" spans="1:85" ht="12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</row>
    <row r="427" spans="1:85" ht="12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</row>
    <row r="428" spans="1:85" ht="12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</row>
    <row r="429" spans="1:85" ht="12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</row>
    <row r="430" spans="1:85" ht="12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</row>
    <row r="431" spans="1:85" ht="12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</row>
    <row r="432" spans="1:85" ht="12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</row>
    <row r="433" spans="1:85" ht="12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</row>
    <row r="434" spans="1:85" ht="12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</row>
    <row r="435" spans="1:85" ht="12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</row>
    <row r="436" spans="1:85" ht="12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</row>
    <row r="437" spans="1:85" ht="12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</row>
    <row r="438" spans="1:85" ht="12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</row>
    <row r="439" spans="1:85" ht="12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</row>
    <row r="440" spans="1:85" ht="12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</row>
    <row r="441" spans="1:85" ht="12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</row>
    <row r="442" spans="1:85" ht="12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</row>
    <row r="443" spans="1:85" ht="12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</row>
    <row r="444" spans="1:85" ht="12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</row>
    <row r="445" spans="1:85" ht="12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</row>
    <row r="446" spans="1:85" ht="12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</row>
    <row r="447" spans="1:85" ht="12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</row>
    <row r="448" spans="1:85" ht="12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</row>
    <row r="449" spans="1:85" ht="12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</row>
    <row r="450" spans="1:85" ht="12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</row>
    <row r="451" spans="1:85" ht="12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</row>
    <row r="452" spans="1:85" ht="12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</row>
    <row r="453" spans="1:85" ht="12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</row>
    <row r="454" spans="1:85" ht="12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</row>
    <row r="455" spans="1:85" ht="12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</row>
    <row r="456" spans="1:85" ht="12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</row>
    <row r="457" spans="1:85" ht="12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</row>
    <row r="458" spans="1:85" ht="12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</row>
    <row r="459" spans="1:85" ht="12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</row>
    <row r="460" spans="1:85" ht="12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</row>
    <row r="461" spans="1:85" ht="12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</row>
    <row r="462" spans="1:85" ht="12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</row>
    <row r="463" spans="1:85" ht="12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</row>
    <row r="464" spans="1:85" ht="12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</row>
    <row r="465" spans="1:85" ht="12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</row>
    <row r="466" spans="1:85" ht="12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</row>
    <row r="467" spans="1:85" ht="12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</row>
    <row r="468" spans="1:85" ht="12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</row>
    <row r="469" spans="1:85" ht="12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</row>
    <row r="470" spans="1:85" ht="12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</row>
    <row r="471" spans="1:85" ht="12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</row>
    <row r="472" spans="1:85" ht="12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</row>
    <row r="473" spans="1:85" ht="12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</row>
    <row r="474" spans="1:85" ht="12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</row>
    <row r="475" spans="1:85" ht="12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</row>
    <row r="476" spans="1:85" ht="12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</row>
    <row r="477" spans="1:85" ht="12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</row>
    <row r="478" spans="1:85" ht="12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</row>
    <row r="479" spans="1:85" ht="12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</row>
    <row r="480" spans="1:85" ht="12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</row>
    <row r="481" spans="1:85" ht="12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</row>
    <row r="482" spans="1:85" ht="12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</row>
    <row r="483" spans="1:85" ht="12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</row>
    <row r="484" spans="1:85" ht="12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</row>
    <row r="485" spans="1:85" ht="12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</row>
    <row r="486" spans="1:85" ht="12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</row>
    <row r="487" spans="1:85" ht="12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</row>
    <row r="488" spans="1:85" ht="12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</row>
    <row r="489" spans="1:85" ht="12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</row>
    <row r="490" spans="1:85" ht="12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</row>
    <row r="491" spans="1:85" ht="12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</row>
    <row r="492" spans="1:85" ht="12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</row>
    <row r="493" spans="1:85" ht="12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</row>
    <row r="494" spans="1:85" ht="12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</row>
    <row r="495" spans="1:85" ht="12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</row>
    <row r="496" spans="1:85" ht="12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</row>
    <row r="497" spans="1:85" ht="12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</row>
    <row r="498" spans="1:85" ht="12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</row>
    <row r="499" spans="1:85" ht="12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</row>
    <row r="500" spans="1:85" ht="12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</row>
    <row r="501" spans="1:85" ht="12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</row>
    <row r="502" spans="1:85" ht="12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</row>
    <row r="503" spans="1:85" ht="12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</row>
    <row r="504" spans="1:85" ht="12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</row>
    <row r="505" spans="1:85" ht="12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</row>
    <row r="506" spans="1:85" ht="12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</row>
    <row r="507" spans="1:85" ht="12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</row>
    <row r="508" spans="1:85" ht="12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</row>
    <row r="509" spans="1:85" ht="12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</row>
    <row r="510" spans="1:85" ht="12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</row>
    <row r="511" spans="1:85" ht="12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</row>
    <row r="512" spans="1:85" ht="12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</row>
    <row r="513" spans="1:85" ht="12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</row>
    <row r="514" spans="1:85" ht="12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</row>
    <row r="515" spans="1:85" ht="12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</row>
    <row r="516" spans="1:85" ht="12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</row>
    <row r="517" spans="1:85" ht="12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</row>
    <row r="518" spans="1:85" ht="12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</row>
    <row r="519" spans="1:85" ht="12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</row>
    <row r="520" spans="1:85" ht="12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</row>
    <row r="521" spans="1:85" ht="12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</row>
    <row r="522" spans="1:85" ht="12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</row>
    <row r="523" spans="1:85" ht="12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</row>
    <row r="524" spans="1:85" ht="12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</row>
    <row r="525" spans="1:85" ht="12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</row>
    <row r="526" spans="1:85" ht="12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</row>
    <row r="527" spans="1:85" ht="12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</row>
    <row r="528" spans="1:85" ht="12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</row>
    <row r="529" spans="1:85" ht="12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</row>
    <row r="530" spans="1:85" ht="12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</row>
    <row r="531" spans="1:85" ht="12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</row>
    <row r="532" spans="1:85" ht="12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</row>
    <row r="533" spans="1:85" ht="12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</row>
    <row r="534" spans="1:85" ht="12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</row>
    <row r="535" spans="1:85" ht="12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</row>
    <row r="536" spans="1:85" ht="12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</row>
    <row r="537" spans="1:85" ht="12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</row>
    <row r="538" spans="1:85" ht="12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</row>
    <row r="539" spans="1:85" ht="12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</row>
    <row r="540" spans="1:85" ht="12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</row>
    <row r="541" spans="1:85" ht="12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</row>
    <row r="542" spans="1:85" ht="12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</row>
    <row r="543" spans="1:85" ht="12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</row>
    <row r="544" spans="1:85" ht="12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</row>
    <row r="545" spans="1:85" ht="12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</row>
    <row r="546" spans="1:85" ht="12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</row>
    <row r="547" spans="1:85" ht="12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</row>
    <row r="548" spans="1:85" ht="12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</row>
    <row r="549" spans="1:85" ht="12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</row>
    <row r="550" spans="1:85" ht="12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</row>
    <row r="551" spans="1:85" ht="12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</row>
    <row r="552" spans="1:85" ht="12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</row>
    <row r="553" spans="1:85" ht="12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</row>
    <row r="554" spans="1:85" ht="12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</row>
    <row r="555" spans="1:85" ht="12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</row>
    <row r="556" spans="1:85" ht="12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</row>
    <row r="557" spans="1:85" ht="12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</row>
    <row r="558" spans="1:85" ht="12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</row>
    <row r="559" spans="1:85" ht="12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</row>
    <row r="560" spans="1:85" ht="12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</row>
    <row r="561" spans="1:85" ht="12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</row>
    <row r="562" spans="1:85" ht="12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</row>
    <row r="563" spans="1:85" ht="12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</row>
    <row r="564" spans="1:85" ht="12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</row>
    <row r="565" spans="1:85" ht="12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</row>
    <row r="566" spans="1:85" ht="12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</row>
    <row r="567" spans="1:85" ht="12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</row>
    <row r="568" spans="1:85" ht="12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</row>
    <row r="569" spans="1:85" ht="12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</row>
    <row r="570" spans="1:85" ht="12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</row>
    <row r="571" spans="1:85" ht="12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</row>
    <row r="572" spans="1:85" ht="12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</row>
    <row r="573" spans="1:85" ht="12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</row>
    <row r="574" spans="1:85" ht="12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</row>
    <row r="575" spans="1:85" ht="12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</row>
    <row r="576" spans="1:85" ht="12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</row>
    <row r="577" spans="1:85" ht="12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</row>
    <row r="578" spans="1:85" ht="12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</row>
    <row r="579" spans="1:85" ht="12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</row>
    <row r="580" spans="1:85" ht="12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</row>
    <row r="581" spans="1:85" ht="12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</row>
    <row r="582" spans="1:85" ht="12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</row>
    <row r="583" spans="1:85" ht="12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</row>
    <row r="584" spans="1:85" ht="12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</row>
    <row r="585" spans="1:85" ht="12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</row>
    <row r="586" spans="1:85" ht="12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</row>
    <row r="587" spans="1:85" ht="12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</row>
    <row r="588" spans="1:85" ht="12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</row>
    <row r="589" spans="1:85" ht="12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</row>
    <row r="590" spans="1:85" ht="12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</row>
    <row r="591" spans="1:85" ht="12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</row>
    <row r="592" spans="1:85" ht="12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</row>
    <row r="593" spans="1:85" ht="12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</row>
    <row r="594" spans="1:85" ht="12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</row>
    <row r="595" spans="1:85" ht="12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</row>
    <row r="596" spans="1:85" ht="12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</row>
    <row r="597" spans="1:85" ht="12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</row>
    <row r="598" spans="1:85" ht="12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</row>
    <row r="599" spans="1:85" ht="12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</row>
    <row r="600" spans="1:85" ht="12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</row>
    <row r="601" spans="1:85" ht="12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</row>
    <row r="602" spans="1:85" ht="12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</row>
    <row r="603" spans="1:85" ht="12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</row>
    <row r="604" spans="1:85" ht="12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</row>
    <row r="605" spans="1:85" ht="12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</row>
    <row r="606" spans="1:85" ht="12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</row>
    <row r="607" spans="1:85" ht="12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</row>
    <row r="608" spans="1:85" ht="12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</row>
    <row r="609" spans="1:85" ht="12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</row>
    <row r="610" spans="1:85" ht="12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</row>
    <row r="611" spans="1:85" ht="12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</row>
    <row r="612" spans="1:85" ht="12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</row>
    <row r="613" spans="1:85" ht="12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</row>
    <row r="614" spans="1:85" ht="12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</row>
    <row r="615" spans="1:85" ht="12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</row>
    <row r="616" spans="1:85" ht="12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</row>
    <row r="617" spans="1:85" ht="12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</row>
    <row r="618" spans="1:85" ht="12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</row>
    <row r="619" spans="1:85" ht="12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</row>
    <row r="620" spans="1:85" ht="12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</row>
    <row r="621" spans="1:85" ht="12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</row>
    <row r="622" spans="1:85" ht="12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</row>
    <row r="623" spans="1:85" ht="12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</row>
    <row r="624" spans="1:85" ht="12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</row>
    <row r="625" spans="1:85" ht="12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</row>
    <row r="626" spans="1:85" ht="12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</row>
    <row r="627" spans="1:85" ht="12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</row>
    <row r="628" spans="1:85" ht="12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</row>
    <row r="629" spans="1:85" ht="12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</row>
    <row r="630" spans="1:85" ht="12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</row>
    <row r="631" spans="1:85" ht="12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</row>
    <row r="632" spans="1:85" ht="12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</row>
    <row r="633" spans="1:85" ht="12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</row>
    <row r="634" spans="1:85" ht="12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</row>
    <row r="635" spans="1:85" ht="12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</row>
    <row r="636" spans="1:85" ht="12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</row>
    <row r="637" spans="1:85" ht="12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</row>
    <row r="638" spans="1:85" ht="12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</row>
    <row r="639" spans="1:85" ht="12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</row>
    <row r="640" spans="1:85" ht="12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</row>
    <row r="641" spans="1:85" ht="12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</row>
    <row r="642" spans="1:85" ht="12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</row>
    <row r="643" spans="1:85" ht="12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</row>
    <row r="644" spans="1:85" ht="12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</row>
    <row r="645" spans="1:85" ht="12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</row>
    <row r="646" spans="1:85" ht="12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</row>
    <row r="647" spans="1:85" ht="12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</row>
    <row r="648" spans="1:85" ht="12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</row>
    <row r="649" spans="1:85" ht="12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</row>
    <row r="650" spans="1:85" ht="12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</row>
    <row r="651" spans="1:85" ht="12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</row>
    <row r="652" spans="1:85" ht="12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</row>
    <row r="653" spans="1:85" ht="12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</row>
    <row r="654" spans="1:85" ht="12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</row>
    <row r="655" spans="1:85" ht="12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</row>
    <row r="656" spans="1:85" ht="12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</row>
    <row r="657" spans="1:85" ht="12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</row>
    <row r="658" spans="1:85" ht="12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</row>
    <row r="659" spans="1:85" ht="12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</row>
    <row r="660" spans="1:85" ht="12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</row>
    <row r="661" spans="1:85" ht="12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</row>
    <row r="662" spans="1:85" ht="12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</row>
    <row r="663" spans="1:85" ht="12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</row>
    <row r="664" spans="1:85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</row>
    <row r="665" spans="1:85" ht="12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</row>
    <row r="666" spans="1:85" ht="12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</row>
    <row r="667" spans="1:85" ht="12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</row>
    <row r="668" spans="1:85" ht="12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</row>
    <row r="669" spans="1:85" ht="12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</row>
    <row r="670" spans="1:85" ht="12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</row>
    <row r="671" spans="1:85" ht="12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</row>
    <row r="672" spans="1:85" ht="12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</row>
    <row r="673" spans="1:85" ht="12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</row>
    <row r="674" spans="1:85" ht="12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</row>
    <row r="675" spans="1:85" ht="12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</row>
    <row r="676" spans="1:85" ht="12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</row>
    <row r="677" spans="1:85" ht="12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</row>
    <row r="678" spans="1:85" ht="12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</row>
    <row r="679" spans="1:85" ht="12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</row>
    <row r="680" spans="1:85" ht="12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</row>
    <row r="681" spans="1:85" ht="12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</row>
    <row r="682" spans="1:85" ht="12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</row>
    <row r="683" spans="1:85" ht="12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</row>
    <row r="684" spans="1:85" ht="12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</row>
    <row r="685" spans="1:85" ht="12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</row>
    <row r="686" spans="1:85" ht="12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</row>
    <row r="687" spans="1:85" ht="12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</row>
    <row r="688" spans="1:85" ht="12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</row>
    <row r="689" spans="1:85" ht="12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</row>
    <row r="690" spans="1:85" ht="12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</row>
    <row r="691" spans="1:85" ht="12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</row>
    <row r="692" spans="1:85" ht="12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</row>
    <row r="693" spans="1:85" ht="12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</row>
    <row r="694" spans="1:85" ht="12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</row>
    <row r="695" spans="1:85" ht="12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</row>
    <row r="696" spans="1:85" ht="12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</row>
    <row r="697" spans="1:85" ht="12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</row>
    <row r="698" spans="1:85" ht="12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</row>
    <row r="699" spans="1:85" ht="12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</row>
    <row r="700" spans="1:85" ht="12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</row>
    <row r="701" spans="1:85" ht="12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</row>
    <row r="702" spans="1:85" ht="12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</row>
    <row r="703" spans="1:85" ht="12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</row>
    <row r="704" spans="1:85" ht="12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</row>
    <row r="705" spans="1:85" ht="12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</row>
    <row r="706" spans="1:85" ht="12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</row>
    <row r="707" spans="1:85" ht="12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</row>
    <row r="708" spans="1:85" ht="12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</row>
    <row r="709" spans="1:85" ht="12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</row>
    <row r="710" spans="1:85" ht="12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</row>
    <row r="711" spans="1:85" ht="12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</row>
    <row r="712" spans="1:85" ht="12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</row>
    <row r="713" spans="1:85" ht="12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</row>
    <row r="714" spans="1:85" ht="12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</row>
    <row r="715" spans="1:85" ht="12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</row>
    <row r="716" spans="1:85" ht="12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</row>
    <row r="717" spans="1:85" ht="12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</row>
    <row r="718" spans="1:85" ht="12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</row>
    <row r="719" spans="1:85" ht="12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</row>
    <row r="720" spans="1:85" ht="12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</row>
    <row r="721" spans="1:85" ht="12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</row>
    <row r="722" spans="1:85" ht="12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</row>
    <row r="723" spans="1:85" ht="12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</row>
    <row r="724" spans="1:85" ht="12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</row>
    <row r="725" spans="1:85" ht="12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</row>
    <row r="726" spans="1:85" ht="12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</row>
    <row r="727" spans="1:85" ht="12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</row>
    <row r="728" spans="1:85" ht="12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</row>
    <row r="729" spans="1:85" ht="12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</row>
    <row r="730" spans="1:85" ht="12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</row>
    <row r="731" spans="1:85" ht="12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</row>
    <row r="732" spans="1:85" ht="12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</row>
    <row r="733" spans="1:85" ht="12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</row>
    <row r="734" spans="1:85" ht="12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</row>
    <row r="735" spans="1:85" ht="12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</row>
    <row r="736" spans="1:85" ht="12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</row>
    <row r="737" spans="1:85" ht="12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</row>
    <row r="738" spans="1:85" ht="12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</row>
    <row r="739" spans="1:85" ht="12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</row>
    <row r="740" spans="1:85" ht="12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</row>
    <row r="741" spans="1:85" ht="12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</row>
    <row r="742" spans="1:85" ht="12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</row>
    <row r="743" spans="1:85" ht="12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</row>
    <row r="744" spans="1:85" ht="12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</row>
    <row r="745" spans="1:85" ht="12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</row>
    <row r="746" spans="1:85" ht="12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</row>
    <row r="747" spans="1:85" ht="12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</row>
    <row r="748" spans="1:85" ht="12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</row>
    <row r="749" spans="1:85" ht="12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</row>
    <row r="750" spans="1:85" ht="12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</row>
    <row r="751" spans="1:85" ht="12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</row>
    <row r="752" spans="1:85" ht="12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</row>
    <row r="753" spans="1:85" ht="12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</row>
    <row r="754" spans="1:85" ht="12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</row>
    <row r="755" spans="1:85" ht="12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</row>
    <row r="756" spans="1:85" ht="12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</row>
    <row r="757" spans="1:85" ht="12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</row>
    <row r="758" spans="1:85" ht="12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</row>
    <row r="759" spans="1:85" ht="12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</row>
    <row r="760" spans="1:85" ht="12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</row>
    <row r="761" spans="1:85" ht="12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</row>
    <row r="762" spans="1:85" ht="12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</row>
    <row r="763" spans="1:85" ht="12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</row>
    <row r="764" spans="1:85" ht="12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</row>
    <row r="765" spans="1:85" ht="12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</row>
    <row r="766" spans="1:85" ht="12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</row>
    <row r="767" spans="1:85" ht="12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</row>
    <row r="768" spans="1:85" ht="12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</row>
    <row r="769" spans="1:85" ht="12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</row>
    <row r="770" spans="1:85" ht="12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</row>
    <row r="771" spans="1:85" ht="12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</row>
    <row r="772" spans="1:85" ht="12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</row>
    <row r="773" spans="1:85" ht="12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</row>
    <row r="774" spans="1:85" ht="12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</row>
    <row r="775" spans="1:85" ht="12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</row>
    <row r="776" spans="1:85" ht="12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</row>
    <row r="777" spans="1:85" ht="12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</row>
    <row r="778" spans="1:85" ht="12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</row>
    <row r="779" spans="1:85" ht="12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</row>
    <row r="780" spans="1:85" ht="12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</row>
    <row r="781" spans="1:85" ht="12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</row>
    <row r="782" spans="1:85" ht="12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</row>
    <row r="783" spans="1:85" ht="12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</row>
    <row r="784" spans="1:85" ht="12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</row>
    <row r="785" spans="1:85" ht="12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</row>
    <row r="786" spans="1:85" ht="12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</row>
    <row r="787" spans="1:85" ht="12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</row>
    <row r="788" spans="1:85" ht="12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</row>
    <row r="789" spans="1:85" ht="12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</row>
    <row r="790" spans="1:85" ht="12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</row>
    <row r="791" spans="1:85" ht="12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</row>
    <row r="792" spans="1:85" ht="12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</row>
    <row r="793" spans="1:85" ht="12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</row>
    <row r="794" spans="1:85" ht="12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</row>
    <row r="795" spans="1:85" ht="12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</row>
    <row r="796" spans="1:85" ht="12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</row>
    <row r="797" spans="1:85" ht="12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</row>
    <row r="798" spans="1:85" ht="12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</row>
    <row r="799" spans="1:85" ht="12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</row>
    <row r="800" spans="1:85" ht="12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</row>
    <row r="801" spans="1:85" ht="12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</row>
    <row r="802" spans="1:85" ht="12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</row>
    <row r="803" spans="1:85" ht="12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</row>
    <row r="804" spans="1:85" ht="12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</row>
    <row r="805" spans="1:85" ht="12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</row>
    <row r="806" spans="1:85" ht="12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</row>
    <row r="807" spans="1:85" ht="12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</row>
    <row r="808" spans="1:85" ht="12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</row>
    <row r="809" spans="1:85" ht="12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</row>
    <row r="810" spans="1:85" ht="12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</row>
    <row r="811" spans="1:85" ht="12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</row>
    <row r="812" spans="1:85" ht="12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</row>
    <row r="813" spans="1:85" ht="12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</row>
    <row r="814" spans="1:85" ht="12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</row>
    <row r="815" spans="1:85" ht="12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</row>
    <row r="816" spans="1:85" ht="12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</row>
    <row r="817" spans="1:85" ht="12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</row>
    <row r="818" spans="1:85" ht="12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</row>
    <row r="819" spans="1:85" ht="12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</row>
    <row r="820" spans="1:85" ht="12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</row>
    <row r="821" spans="1:85" ht="12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</row>
    <row r="822" spans="1:85" ht="12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</row>
    <row r="823" spans="1:85" ht="12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</row>
    <row r="824" spans="1:85" ht="12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</row>
    <row r="825" spans="1:85" ht="12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</row>
    <row r="826" spans="1:85" ht="12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</row>
    <row r="827" spans="1:85" ht="12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</row>
    <row r="828" spans="1:85" ht="12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</row>
    <row r="829" spans="1:85" ht="12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</row>
    <row r="830" spans="1:85" ht="12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</row>
    <row r="831" spans="1:85" ht="12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</row>
    <row r="832" spans="1:85" ht="12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</row>
    <row r="833" spans="1:85" ht="12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</row>
    <row r="834" spans="1:85" ht="12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</row>
    <row r="835" spans="1:85" ht="12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</row>
    <row r="836" spans="1:85" ht="12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</row>
    <row r="837" spans="1:85" ht="12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</row>
    <row r="838" spans="1:85" ht="12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</row>
    <row r="839" spans="1:85" ht="12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</row>
    <row r="840" spans="1:85" ht="12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</row>
    <row r="841" spans="1:85" ht="12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</row>
    <row r="842" spans="1:85" ht="12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</row>
    <row r="843" spans="1:85" ht="12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</row>
    <row r="844" spans="1:85" ht="12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</row>
    <row r="845" spans="1:85" ht="12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</row>
    <row r="846" spans="1:85" ht="12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</row>
    <row r="847" spans="1:85" ht="12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</row>
    <row r="848" spans="1:85" ht="12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</row>
    <row r="849" spans="1:85" ht="12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</row>
    <row r="850" spans="1:85" ht="12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</row>
    <row r="851" spans="1:85" ht="12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</row>
    <row r="852" spans="1:85" ht="12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</row>
    <row r="853" spans="1:85" ht="12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</row>
    <row r="854" spans="1:85" ht="12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</row>
    <row r="855" spans="1:85" ht="12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</row>
    <row r="856" spans="1:85" ht="12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</row>
    <row r="857" spans="1:85" ht="12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</row>
    <row r="858" spans="1:85" ht="12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</row>
    <row r="859" spans="1:85" ht="12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</row>
    <row r="860" spans="1:85" ht="12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</row>
    <row r="861" spans="1:85" ht="12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</row>
    <row r="862" spans="1:85" ht="12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</row>
    <row r="863" spans="1:85" ht="12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</row>
    <row r="864" spans="1:85" ht="12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</row>
    <row r="865" spans="1:85" ht="12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</row>
    <row r="866" spans="1:85" ht="12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</row>
    <row r="867" spans="1:85" ht="12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</row>
    <row r="868" spans="1:85" ht="12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</row>
    <row r="869" spans="1:85" ht="12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</row>
    <row r="870" spans="1:85" ht="12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</row>
    <row r="871" spans="1:85" ht="12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</row>
    <row r="872" spans="1:85" ht="12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</row>
    <row r="873" spans="1:85" ht="12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</row>
    <row r="874" spans="1:85" ht="12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</row>
    <row r="875" spans="1:85" ht="12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</row>
    <row r="876" spans="1:85" ht="12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</row>
    <row r="877" spans="1:85" ht="12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</row>
    <row r="878" spans="1:85" ht="12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</row>
    <row r="879" spans="1:85" ht="12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</row>
    <row r="880" spans="1:85" ht="12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</row>
    <row r="881" spans="1:85" ht="12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</row>
    <row r="882" spans="1:85" ht="12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</row>
    <row r="883" spans="1:85" ht="12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</row>
    <row r="884" spans="1:85" ht="12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</row>
    <row r="885" spans="1:85" ht="12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</row>
    <row r="886" spans="1:85" ht="12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</row>
    <row r="887" spans="1:85" ht="12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</row>
    <row r="888" spans="1:85" ht="12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</row>
    <row r="889" spans="1:85" ht="12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</row>
    <row r="890" spans="1:85" ht="12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</row>
    <row r="891" spans="1:85" ht="12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</row>
    <row r="892" spans="1:85" ht="12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</row>
    <row r="893" spans="1:85" ht="12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</row>
    <row r="894" spans="1:85" ht="12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</row>
    <row r="895" spans="1:85" ht="12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</row>
    <row r="896" spans="1:85" ht="12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</row>
    <row r="897" spans="1:85" ht="12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</row>
    <row r="898" spans="1:85" ht="12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</row>
    <row r="899" spans="1:85" ht="12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</row>
    <row r="900" spans="1:85" ht="12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</row>
    <row r="901" spans="1:85" ht="12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</row>
    <row r="902" spans="1:85" ht="12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</row>
    <row r="903" spans="1:85" ht="12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</row>
    <row r="904" spans="1:85" ht="12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</row>
    <row r="905" spans="1:85" ht="12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</row>
    <row r="906" spans="1:85" ht="12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</row>
    <row r="907" spans="1:85" ht="12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</row>
    <row r="908" spans="1:85" ht="12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</row>
    <row r="909" spans="1:85" ht="12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</row>
    <row r="910" spans="1:85" ht="12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</row>
    <row r="911" spans="1:85" ht="12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</row>
    <row r="912" spans="1:85" ht="12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</row>
    <row r="913" spans="1:85" ht="12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</row>
    <row r="914" spans="1:85" ht="12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</row>
    <row r="915" spans="1:85" ht="12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</row>
    <row r="916" spans="1:85" ht="12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</row>
    <row r="917" spans="1:85" ht="12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</row>
    <row r="918" spans="1:85" ht="12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</row>
    <row r="919" spans="1:85" ht="12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</row>
    <row r="920" spans="1:85" ht="12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</row>
    <row r="921" spans="1:85" ht="12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</row>
    <row r="922" spans="1:85" ht="12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</row>
    <row r="923" spans="1:85" ht="12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</row>
    <row r="924" spans="1:85" ht="12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</row>
    <row r="925" spans="1:85" ht="12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</row>
    <row r="926" spans="1:85" ht="12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</row>
    <row r="927" spans="1:85" ht="12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</row>
    <row r="928" spans="1:85" ht="12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</row>
    <row r="929" spans="1:85" ht="12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</row>
    <row r="930" spans="1:85" ht="12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</row>
    <row r="931" spans="1:85" ht="12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</row>
    <row r="932" spans="1:85" ht="12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</row>
    <row r="933" spans="1:85" ht="12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</row>
    <row r="934" spans="1:85" ht="12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</row>
    <row r="935" spans="1:85" ht="12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</row>
    <row r="936" spans="1:85" ht="12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</row>
    <row r="937" spans="1:85" ht="12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</row>
    <row r="938" spans="1:85" ht="12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</row>
    <row r="939" spans="1:85" ht="12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</row>
    <row r="940" spans="1:85" ht="12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</row>
    <row r="941" spans="1:85" ht="12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</row>
    <row r="942" spans="1:85" ht="12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</row>
    <row r="943" spans="1:85" ht="12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</row>
    <row r="944" spans="1:85" ht="12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</row>
    <row r="945" spans="1:85" ht="12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</row>
    <row r="946" spans="1:85" ht="12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</row>
    <row r="947" spans="1:85" ht="12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</row>
    <row r="948" spans="1:85" ht="12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</row>
    <row r="949" spans="1:85" ht="12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</row>
    <row r="950" spans="1:85" ht="12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</row>
    <row r="951" spans="1:85" ht="12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</row>
    <row r="952" spans="1:85" ht="12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</row>
    <row r="953" spans="1:85" ht="12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</row>
    <row r="954" spans="1:85" ht="12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</row>
    <row r="955" spans="1:85" ht="12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</row>
    <row r="956" spans="1:85" ht="12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</row>
    <row r="957" spans="1:85" ht="12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</row>
    <row r="958" spans="1:85" ht="12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</row>
    <row r="959" spans="1:85" ht="12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</row>
    <row r="960" spans="1:85" ht="12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</row>
    <row r="961" spans="1:85" ht="12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</row>
    <row r="962" spans="1:85" ht="12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</row>
    <row r="963" spans="1:85" ht="12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</row>
    <row r="964" spans="1:85" ht="12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</row>
    <row r="965" spans="1:85" ht="12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</row>
    <row r="966" spans="1:85" ht="12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</row>
    <row r="967" spans="1:85" ht="12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</row>
    <row r="968" spans="1:85" ht="12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</row>
    <row r="969" spans="1:85" ht="12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</row>
    <row r="970" spans="1:85" ht="12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</row>
    <row r="971" spans="1:85" ht="12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</row>
    <row r="972" spans="1:85" ht="12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</row>
    <row r="973" spans="1:85" ht="12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</row>
    <row r="974" spans="1:85" ht="12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</row>
    <row r="975" spans="1:85" ht="12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</row>
    <row r="976" spans="1:85" ht="12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</row>
    <row r="977" spans="1:85" ht="12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</row>
    <row r="978" spans="1:85" ht="12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</row>
    <row r="979" spans="1:85" ht="12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</row>
    <row r="980" spans="1:85" ht="12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</row>
    <row r="981" spans="1:85" ht="12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</row>
    <row r="982" spans="1:85" ht="12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</row>
    <row r="983" spans="1:85" ht="12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</row>
    <row r="984" spans="1:85" ht="12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</row>
    <row r="985" spans="1:85" ht="12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</row>
    <row r="986" spans="1:85" ht="12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</row>
    <row r="987" spans="1:85" ht="12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</row>
    <row r="988" spans="1:85" ht="12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</row>
    <row r="989" spans="1:85" ht="12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</row>
    <row r="990" spans="1:85" ht="12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</row>
    <row r="991" spans="1:85" ht="12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</row>
    <row r="992" spans="1:85" ht="12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</row>
    <row r="993" spans="1:85" ht="12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</row>
    <row r="994" spans="1:85" ht="12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</row>
    <row r="995" spans="1:85" ht="12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</row>
    <row r="996" spans="1:85" ht="12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</row>
    <row r="997" spans="1:85" ht="12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</row>
    <row r="998" spans="1:85" ht="12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</row>
    <row r="999" spans="1:85" ht="12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</row>
    <row r="1000" spans="1:85" ht="12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</row>
    <row r="1001" spans="1:85" ht="12.7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 s="15"/>
      <c r="AV1001" s="15"/>
      <c r="AW1001" s="15"/>
      <c r="AX1001" s="15"/>
      <c r="AY1001" s="15"/>
      <c r="AZ1001" s="15"/>
      <c r="BA1001" s="15"/>
      <c r="BB1001" s="15"/>
      <c r="BC1001" s="15"/>
      <c r="BD1001" s="15"/>
      <c r="BE1001" s="15"/>
      <c r="BF1001" s="15"/>
      <c r="BG1001" s="15"/>
      <c r="BH1001" s="15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</row>
    <row r="1002" spans="1:85" ht="12.75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 s="15"/>
      <c r="AV1002" s="15"/>
      <c r="AW1002" s="15"/>
      <c r="AX1002" s="15"/>
      <c r="AY1002" s="15"/>
      <c r="AZ1002" s="15"/>
      <c r="BA1002" s="15"/>
      <c r="BB1002" s="15"/>
      <c r="BC1002" s="15"/>
      <c r="BD1002" s="15"/>
      <c r="BE1002" s="15"/>
      <c r="BF1002" s="15"/>
      <c r="BG1002" s="15"/>
      <c r="BH1002" s="15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</row>
    <row r="1003" spans="1:85" ht="12.75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 s="15"/>
      <c r="AV1003" s="15"/>
      <c r="AW1003" s="15"/>
      <c r="AX1003" s="15"/>
      <c r="AY1003" s="15"/>
      <c r="AZ1003" s="15"/>
      <c r="BA1003" s="15"/>
      <c r="BB1003" s="15"/>
      <c r="BC1003" s="15"/>
      <c r="BD1003" s="15"/>
      <c r="BE1003" s="15"/>
      <c r="BF1003" s="15"/>
      <c r="BG1003" s="15"/>
      <c r="BH1003" s="15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</row>
    <row r="1004" spans="1:85" ht="12.75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 s="15"/>
      <c r="AV1004" s="15"/>
      <c r="AW1004" s="15"/>
      <c r="AX1004" s="15"/>
      <c r="AY1004" s="15"/>
      <c r="AZ1004" s="15"/>
      <c r="BA1004" s="15"/>
      <c r="BB1004" s="15"/>
      <c r="BC1004" s="15"/>
      <c r="BD1004" s="15"/>
      <c r="BE1004" s="15"/>
      <c r="BF1004" s="15"/>
      <c r="BG1004" s="15"/>
      <c r="BH1004" s="15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</row>
    <row r="1005" spans="1:85" ht="12.75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 s="15"/>
      <c r="AV1005" s="15"/>
      <c r="AW1005" s="15"/>
      <c r="AX1005" s="15"/>
      <c r="AY1005" s="15"/>
      <c r="AZ1005" s="15"/>
      <c r="BA1005" s="15"/>
      <c r="BB1005" s="15"/>
      <c r="BC1005" s="15"/>
      <c r="BD1005" s="15"/>
      <c r="BE1005" s="15"/>
      <c r="BF1005" s="15"/>
      <c r="BG1005" s="15"/>
      <c r="BH1005" s="15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</row>
    <row r="1006" spans="1:85" ht="12.75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 s="15"/>
      <c r="AV1006" s="15"/>
      <c r="AW1006" s="15"/>
      <c r="AX1006" s="15"/>
      <c r="AY1006" s="15"/>
      <c r="AZ1006" s="15"/>
      <c r="BA1006" s="15"/>
      <c r="BB1006" s="15"/>
      <c r="BC1006" s="15"/>
      <c r="BD1006" s="15"/>
      <c r="BE1006" s="15"/>
      <c r="BF1006" s="15"/>
      <c r="BG1006" s="15"/>
      <c r="BH1006" s="15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</row>
    <row r="1007" spans="1:85" ht="12.75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 s="15"/>
      <c r="AV1007" s="15"/>
      <c r="AW1007" s="15"/>
      <c r="AX1007" s="15"/>
      <c r="AY1007" s="15"/>
      <c r="AZ1007" s="15"/>
      <c r="BA1007" s="15"/>
      <c r="BB1007" s="15"/>
      <c r="BC1007" s="15"/>
      <c r="BD1007" s="15"/>
      <c r="BE1007" s="15"/>
      <c r="BF1007" s="15"/>
      <c r="BG1007" s="15"/>
      <c r="BH1007" s="15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</row>
    <row r="1008" spans="1:85" ht="12.75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 s="15"/>
      <c r="AV1008" s="15"/>
      <c r="AW1008" s="15"/>
      <c r="AX1008" s="15"/>
      <c r="AY1008" s="15"/>
      <c r="AZ1008" s="15"/>
      <c r="BA1008" s="15"/>
      <c r="BB1008" s="15"/>
      <c r="BC1008" s="15"/>
      <c r="BD1008" s="15"/>
      <c r="BE1008" s="15"/>
      <c r="BF1008" s="15"/>
      <c r="BG1008" s="15"/>
      <c r="BH1008" s="15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</row>
    <row r="1009" spans="1:85" ht="12.75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 s="15"/>
      <c r="AV1009" s="15"/>
      <c r="AW1009" s="15"/>
      <c r="AX1009" s="15"/>
      <c r="AY1009" s="15"/>
      <c r="AZ1009" s="15"/>
      <c r="BA1009" s="15"/>
      <c r="BB1009" s="15"/>
      <c r="BC1009" s="15"/>
      <c r="BD1009" s="15"/>
      <c r="BE1009" s="15"/>
      <c r="BF1009" s="15"/>
      <c r="BG1009" s="15"/>
      <c r="BH1009" s="15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</row>
    <row r="1010" spans="1:85" ht="12.75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 s="15"/>
      <c r="AV1010" s="15"/>
      <c r="AW1010" s="15"/>
      <c r="AX1010" s="15"/>
      <c r="AY1010" s="15"/>
      <c r="AZ1010" s="15"/>
      <c r="BA1010" s="15"/>
      <c r="BB1010" s="15"/>
      <c r="BC1010" s="15"/>
      <c r="BD1010" s="15"/>
      <c r="BE1010" s="15"/>
      <c r="BF1010" s="15"/>
      <c r="BG1010" s="15"/>
      <c r="BH1010" s="15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</row>
    <row r="1011" spans="1:85" ht="12.75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 s="15"/>
      <c r="AV1011" s="15"/>
      <c r="AW1011" s="15"/>
      <c r="AX1011" s="15"/>
      <c r="AY1011" s="15"/>
      <c r="AZ1011" s="15"/>
      <c r="BA1011" s="15"/>
      <c r="BB1011" s="15"/>
      <c r="BC1011" s="15"/>
      <c r="BD1011" s="15"/>
      <c r="BE1011" s="15"/>
      <c r="BF1011" s="15"/>
      <c r="BG1011" s="15"/>
      <c r="BH1011" s="15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</row>
    <row r="1012" spans="1:85" ht="12.75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</row>
    <row r="1013" spans="1:85" ht="12.75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</row>
    <row r="1014" spans="1:85" ht="12.75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 s="15"/>
      <c r="AV1014" s="15"/>
      <c r="AW1014" s="15"/>
      <c r="AX1014" s="15"/>
      <c r="AY1014" s="15"/>
      <c r="AZ1014" s="15"/>
      <c r="BA1014" s="15"/>
      <c r="BB1014" s="15"/>
      <c r="BC1014" s="15"/>
      <c r="BD1014" s="15"/>
      <c r="BE1014" s="15"/>
      <c r="BF1014" s="15"/>
      <c r="BG1014" s="15"/>
      <c r="BH1014" s="15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</row>
    <row r="1015" spans="1:85" ht="12.75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 s="15"/>
      <c r="AV1015" s="15"/>
      <c r="AW1015" s="15"/>
      <c r="AX1015" s="15"/>
      <c r="AY1015" s="15"/>
      <c r="AZ1015" s="15"/>
      <c r="BA1015" s="15"/>
      <c r="BB1015" s="15"/>
      <c r="BC1015" s="15"/>
      <c r="BD1015" s="15"/>
      <c r="BE1015" s="15"/>
      <c r="BF1015" s="15"/>
      <c r="BG1015" s="15"/>
      <c r="BH1015" s="15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</row>
    <row r="1016" spans="1:85" ht="12.75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 s="15"/>
      <c r="AV1016" s="15"/>
      <c r="AW1016" s="15"/>
      <c r="AX1016" s="15"/>
      <c r="AY1016" s="15"/>
      <c r="AZ1016" s="15"/>
      <c r="BA1016" s="15"/>
      <c r="BB1016" s="15"/>
      <c r="BC1016" s="15"/>
      <c r="BD1016" s="15"/>
      <c r="BE1016" s="15"/>
      <c r="BF1016" s="15"/>
      <c r="BG1016" s="15"/>
      <c r="BH1016" s="15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</row>
    <row r="1017" spans="1:85" ht="12.75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 s="15"/>
      <c r="AV1017" s="15"/>
      <c r="AW1017" s="15"/>
      <c r="AX1017" s="15"/>
      <c r="AY1017" s="15"/>
      <c r="AZ1017" s="15"/>
      <c r="BA1017" s="15"/>
      <c r="BB1017" s="15"/>
      <c r="BC1017" s="15"/>
      <c r="BD1017" s="15"/>
      <c r="BE1017" s="15"/>
      <c r="BF1017" s="15"/>
      <c r="BG1017" s="15"/>
      <c r="BH1017" s="15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</row>
    <row r="1018" spans="1:85" ht="12.75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 s="15"/>
      <c r="AV1018" s="15"/>
      <c r="AW1018" s="15"/>
      <c r="AX1018" s="15"/>
      <c r="AY1018" s="15"/>
      <c r="AZ1018" s="15"/>
      <c r="BA1018" s="15"/>
      <c r="BB1018" s="15"/>
      <c r="BC1018" s="15"/>
      <c r="BD1018" s="15"/>
      <c r="BE1018" s="15"/>
      <c r="BF1018" s="15"/>
      <c r="BG1018" s="15"/>
      <c r="BH1018" s="15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</row>
    <row r="1019" spans="1:85" ht="12.75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</row>
    <row r="1020" spans="1:85" ht="12.75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 s="15"/>
      <c r="AV1020" s="15"/>
      <c r="AW1020" s="15"/>
      <c r="AX1020" s="15"/>
      <c r="AY1020" s="15"/>
      <c r="AZ1020" s="15"/>
      <c r="BA1020" s="15"/>
      <c r="BB1020" s="15"/>
      <c r="BC1020" s="15"/>
      <c r="BD1020" s="15"/>
      <c r="BE1020" s="15"/>
      <c r="BF1020" s="15"/>
      <c r="BG1020" s="15"/>
      <c r="BH1020" s="15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</row>
    <row r="1021" spans="1:85" ht="12.75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 s="15"/>
      <c r="AV1021" s="15"/>
      <c r="AW1021" s="15"/>
      <c r="AX1021" s="15"/>
      <c r="AY1021" s="15"/>
      <c r="AZ1021" s="15"/>
      <c r="BA1021" s="15"/>
      <c r="BB1021" s="15"/>
      <c r="BC1021" s="15"/>
      <c r="BD1021" s="15"/>
      <c r="BE1021" s="15"/>
      <c r="BF1021" s="15"/>
      <c r="BG1021" s="15"/>
      <c r="BH1021" s="15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</row>
    <row r="1022" spans="1:85" ht="12.75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 s="15"/>
      <c r="AV1022" s="15"/>
      <c r="AW1022" s="15"/>
      <c r="AX1022" s="15"/>
      <c r="AY1022" s="15"/>
      <c r="AZ1022" s="15"/>
      <c r="BA1022" s="15"/>
      <c r="BB1022" s="15"/>
      <c r="BC1022" s="15"/>
      <c r="BD1022" s="15"/>
      <c r="BE1022" s="15"/>
      <c r="BF1022" s="15"/>
      <c r="BG1022" s="15"/>
      <c r="BH1022" s="15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</row>
    <row r="1023" spans="1:85" ht="12.75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 s="15"/>
      <c r="AV1023" s="15"/>
      <c r="AW1023" s="15"/>
      <c r="AX1023" s="15"/>
      <c r="AY1023" s="15"/>
      <c r="AZ1023" s="15"/>
      <c r="BA1023" s="15"/>
      <c r="BB1023" s="15"/>
      <c r="BC1023" s="15"/>
      <c r="BD1023" s="15"/>
      <c r="BE1023" s="15"/>
      <c r="BF1023" s="15"/>
      <c r="BG1023" s="15"/>
      <c r="BH1023" s="15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</row>
    <row r="1024" spans="1:85" ht="12.75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 s="15"/>
      <c r="AV1024" s="15"/>
      <c r="AW1024" s="15"/>
      <c r="AX1024" s="15"/>
      <c r="AY1024" s="15"/>
      <c r="AZ1024" s="15"/>
      <c r="BA1024" s="15"/>
      <c r="BB1024" s="15"/>
      <c r="BC1024" s="15"/>
      <c r="BD1024" s="15"/>
      <c r="BE1024" s="15"/>
      <c r="BF1024" s="15"/>
      <c r="BG1024" s="15"/>
      <c r="BH1024" s="15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</row>
    <row r="1025" spans="1:85" ht="12.75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 s="15"/>
      <c r="AV1025" s="15"/>
      <c r="AW1025" s="15"/>
      <c r="AX1025" s="15"/>
      <c r="AY1025" s="15"/>
      <c r="AZ1025" s="15"/>
      <c r="BA1025" s="15"/>
      <c r="BB1025" s="15"/>
      <c r="BC1025" s="15"/>
      <c r="BD1025" s="15"/>
      <c r="BE1025" s="15"/>
      <c r="BF1025" s="15"/>
      <c r="BG1025" s="15"/>
      <c r="BH1025" s="15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</row>
    <row r="1026" spans="1:85" ht="12.75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 s="15"/>
      <c r="AV1026" s="15"/>
      <c r="AW1026" s="15"/>
      <c r="AX1026" s="15"/>
      <c r="AY1026" s="15"/>
      <c r="AZ1026" s="15"/>
      <c r="BA1026" s="15"/>
      <c r="BB1026" s="15"/>
      <c r="BC1026" s="15"/>
      <c r="BD1026" s="15"/>
      <c r="BE1026" s="15"/>
      <c r="BF1026" s="15"/>
      <c r="BG1026" s="15"/>
      <c r="BH1026" s="15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</row>
    <row r="1027" spans="1:85" ht="12.75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 s="15"/>
      <c r="AV1027" s="15"/>
      <c r="AW1027" s="15"/>
      <c r="AX1027" s="15"/>
      <c r="AY1027" s="15"/>
      <c r="AZ1027" s="15"/>
      <c r="BA1027" s="15"/>
      <c r="BB1027" s="15"/>
      <c r="BC1027" s="15"/>
      <c r="BD1027" s="15"/>
      <c r="BE1027" s="15"/>
      <c r="BF1027" s="15"/>
      <c r="BG1027" s="15"/>
      <c r="BH1027" s="15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</row>
  </sheetData>
  <mergeCells count="1776">
    <mergeCell ref="G187:O187"/>
    <mergeCell ref="P187:R187"/>
    <mergeCell ref="S187:U187"/>
    <mergeCell ref="V187:AD187"/>
    <mergeCell ref="AE187:AG187"/>
    <mergeCell ref="AH187:AJ187"/>
    <mergeCell ref="AO187:AS187"/>
    <mergeCell ref="AT187:BG187"/>
    <mergeCell ref="BH187:BL187"/>
    <mergeCell ref="G188:BL188"/>
    <mergeCell ref="G189:BL189"/>
    <mergeCell ref="G190:BL190"/>
    <mergeCell ref="G191:BL191"/>
    <mergeCell ref="G192:BL192"/>
    <mergeCell ref="G193:BL193"/>
    <mergeCell ref="A199:BR199"/>
    <mergeCell ref="D200:S204"/>
    <mergeCell ref="T200:U200"/>
    <mergeCell ref="V200:W200"/>
    <mergeCell ref="X200:Y200"/>
    <mergeCell ref="AB200:AR204"/>
    <mergeCell ref="AV200:BR206"/>
    <mergeCell ref="T201:U201"/>
    <mergeCell ref="V201:W201"/>
    <mergeCell ref="X201:Y201"/>
    <mergeCell ref="T202:U202"/>
    <mergeCell ref="V202:W202"/>
    <mergeCell ref="X202:Y202"/>
    <mergeCell ref="T203:U203"/>
    <mergeCell ref="V203:W203"/>
    <mergeCell ref="X203:Y203"/>
    <mergeCell ref="G185:O185"/>
    <mergeCell ref="P185:R185"/>
    <mergeCell ref="S185:U185"/>
    <mergeCell ref="V185:AD185"/>
    <mergeCell ref="AE185:AG185"/>
    <mergeCell ref="AH185:AJ185"/>
    <mergeCell ref="AO185:AS185"/>
    <mergeCell ref="AT185:BG185"/>
    <mergeCell ref="BH185:BL185"/>
    <mergeCell ref="G186:O186"/>
    <mergeCell ref="P186:R186"/>
    <mergeCell ref="S186:U186"/>
    <mergeCell ref="V186:AD186"/>
    <mergeCell ref="AE186:AG186"/>
    <mergeCell ref="AH186:AJ186"/>
    <mergeCell ref="AO186:AS186"/>
    <mergeCell ref="AT186:BG186"/>
    <mergeCell ref="BH186:BL186"/>
    <mergeCell ref="G180:AJ180"/>
    <mergeCell ref="AO180:BL180"/>
    <mergeCell ref="G181:U181"/>
    <mergeCell ref="V181:AJ181"/>
    <mergeCell ref="AO181:AS183"/>
    <mergeCell ref="AT181:BG183"/>
    <mergeCell ref="BH181:BL183"/>
    <mergeCell ref="G182:O183"/>
    <mergeCell ref="P182:U182"/>
    <mergeCell ref="V182:AD183"/>
    <mergeCell ref="AE182:AJ182"/>
    <mergeCell ref="P183:R183"/>
    <mergeCell ref="S183:U183"/>
    <mergeCell ref="AE183:AG183"/>
    <mergeCell ref="AH183:AJ183"/>
    <mergeCell ref="G184:O184"/>
    <mergeCell ref="P184:R184"/>
    <mergeCell ref="S184:U184"/>
    <mergeCell ref="V184:AD184"/>
    <mergeCell ref="AE184:AG184"/>
    <mergeCell ref="AH184:AJ184"/>
    <mergeCell ref="AO184:AS184"/>
    <mergeCell ref="AT184:BG184"/>
    <mergeCell ref="BH184:BL184"/>
    <mergeCell ref="AY175:AZ175"/>
    <mergeCell ref="BA175:BB175"/>
    <mergeCell ref="BC175:BD175"/>
    <mergeCell ref="BE175:BF175"/>
    <mergeCell ref="BG175:BH175"/>
    <mergeCell ref="BI175:BJ175"/>
    <mergeCell ref="BK175:BL175"/>
    <mergeCell ref="G177:H178"/>
    <mergeCell ref="I177:T178"/>
    <mergeCell ref="U177:W178"/>
    <mergeCell ref="X177:Z178"/>
    <mergeCell ref="AA177:AA178"/>
    <mergeCell ref="AB177:AB178"/>
    <mergeCell ref="AC177:AD178"/>
    <mergeCell ref="AE177:AF178"/>
    <mergeCell ref="AG177:AH178"/>
    <mergeCell ref="AI177:AJ178"/>
    <mergeCell ref="AK177:AL178"/>
    <mergeCell ref="AM177:AN178"/>
    <mergeCell ref="AO177:AP178"/>
    <mergeCell ref="AQ177:AR178"/>
    <mergeCell ref="AS177:AT178"/>
    <mergeCell ref="AU177:AV178"/>
    <mergeCell ref="AW177:AX177"/>
    <mergeCell ref="AY177:AZ177"/>
    <mergeCell ref="BA177:BB177"/>
    <mergeCell ref="BC177:BD177"/>
    <mergeCell ref="BE177:BF177"/>
    <mergeCell ref="BG177:BH177"/>
    <mergeCell ref="BI177:BJ177"/>
    <mergeCell ref="BK177:BL177"/>
    <mergeCell ref="G175:H176"/>
    <mergeCell ref="I175:T176"/>
    <mergeCell ref="U175:W176"/>
    <mergeCell ref="X175:Z176"/>
    <mergeCell ref="AA175:AA176"/>
    <mergeCell ref="AB175:AB176"/>
    <mergeCell ref="AC175:AD176"/>
    <mergeCell ref="AE175:AF176"/>
    <mergeCell ref="AG175:AH176"/>
    <mergeCell ref="AI175:AJ176"/>
    <mergeCell ref="AK175:AL176"/>
    <mergeCell ref="AM175:AN176"/>
    <mergeCell ref="AO175:AP176"/>
    <mergeCell ref="AQ175:AR176"/>
    <mergeCell ref="AS175:AT176"/>
    <mergeCell ref="AU175:AV176"/>
    <mergeCell ref="AW175:AX175"/>
    <mergeCell ref="BC171:BD171"/>
    <mergeCell ref="BE171:BF171"/>
    <mergeCell ref="BG171:BH171"/>
    <mergeCell ref="BI171:BJ171"/>
    <mergeCell ref="BK171:BL171"/>
    <mergeCell ref="G172:BL172"/>
    <mergeCell ref="G173:H174"/>
    <mergeCell ref="I173:T174"/>
    <mergeCell ref="U173:W174"/>
    <mergeCell ref="X173:Z174"/>
    <mergeCell ref="AA173:AA174"/>
    <mergeCell ref="AB173:AB174"/>
    <mergeCell ref="AC173:AD174"/>
    <mergeCell ref="AE173:AF174"/>
    <mergeCell ref="AG173:AH174"/>
    <mergeCell ref="AI173:AJ174"/>
    <mergeCell ref="AK173:AL174"/>
    <mergeCell ref="AM173:AN174"/>
    <mergeCell ref="AO173:AP174"/>
    <mergeCell ref="AQ173:AR174"/>
    <mergeCell ref="AS173:AT174"/>
    <mergeCell ref="AU173:AV174"/>
    <mergeCell ref="AW173:AX173"/>
    <mergeCell ref="AY173:AZ173"/>
    <mergeCell ref="BA173:BB173"/>
    <mergeCell ref="BC173:BD173"/>
    <mergeCell ref="BE173:BF173"/>
    <mergeCell ref="BG173:BH173"/>
    <mergeCell ref="BI173:BJ173"/>
    <mergeCell ref="BK173:BL173"/>
    <mergeCell ref="G171:H171"/>
    <mergeCell ref="I171:T171"/>
    <mergeCell ref="U171:W171"/>
    <mergeCell ref="X171:Z171"/>
    <mergeCell ref="AC171:AD171"/>
    <mergeCell ref="AE171:AF171"/>
    <mergeCell ref="AG171:AH171"/>
    <mergeCell ref="AI171:AJ171"/>
    <mergeCell ref="AK171:AL171"/>
    <mergeCell ref="AM171:AN171"/>
    <mergeCell ref="AO171:AP171"/>
    <mergeCell ref="AQ171:AR171"/>
    <mergeCell ref="AS171:AT171"/>
    <mergeCell ref="AU171:AV171"/>
    <mergeCell ref="AW171:AX171"/>
    <mergeCell ref="AY171:AZ171"/>
    <mergeCell ref="BA171:BB171"/>
    <mergeCell ref="BC169:BD169"/>
    <mergeCell ref="BE169:BF169"/>
    <mergeCell ref="BG169:BH169"/>
    <mergeCell ref="BI169:BJ169"/>
    <mergeCell ref="BK169:BL169"/>
    <mergeCell ref="G170:H170"/>
    <mergeCell ref="I170:T170"/>
    <mergeCell ref="U170:W170"/>
    <mergeCell ref="X170:Z170"/>
    <mergeCell ref="AC170:AD170"/>
    <mergeCell ref="AE170:AF170"/>
    <mergeCell ref="AG170:AH170"/>
    <mergeCell ref="AI170:AJ170"/>
    <mergeCell ref="AK170:AL170"/>
    <mergeCell ref="AM170:AN170"/>
    <mergeCell ref="AO170:AP170"/>
    <mergeCell ref="AQ170:AR170"/>
    <mergeCell ref="AS170:AT170"/>
    <mergeCell ref="AU170:AV170"/>
    <mergeCell ref="AW170:AX170"/>
    <mergeCell ref="AY170:AZ170"/>
    <mergeCell ref="BA170:BB170"/>
    <mergeCell ref="BC170:BD170"/>
    <mergeCell ref="BE170:BF170"/>
    <mergeCell ref="BG170:BH170"/>
    <mergeCell ref="BI170:BJ170"/>
    <mergeCell ref="BK170:BL170"/>
    <mergeCell ref="G169:H169"/>
    <mergeCell ref="I169:T169"/>
    <mergeCell ref="U169:W169"/>
    <mergeCell ref="X169:Z169"/>
    <mergeCell ref="AC169:AD169"/>
    <mergeCell ref="AE169:AF169"/>
    <mergeCell ref="AG169:AH169"/>
    <mergeCell ref="AI169:AJ169"/>
    <mergeCell ref="AK169:AL169"/>
    <mergeCell ref="AM169:AN169"/>
    <mergeCell ref="AO169:AP169"/>
    <mergeCell ref="AQ169:AR169"/>
    <mergeCell ref="AS169:AT169"/>
    <mergeCell ref="AU169:AV169"/>
    <mergeCell ref="AW169:AX169"/>
    <mergeCell ref="AY169:AZ169"/>
    <mergeCell ref="BA169:BB169"/>
    <mergeCell ref="AY165:AZ165"/>
    <mergeCell ref="BA165:BB165"/>
    <mergeCell ref="BC165:BD165"/>
    <mergeCell ref="BE165:BF165"/>
    <mergeCell ref="BG165:BH165"/>
    <mergeCell ref="BI165:BJ165"/>
    <mergeCell ref="BK165:BL165"/>
    <mergeCell ref="G167:H168"/>
    <mergeCell ref="I167:T168"/>
    <mergeCell ref="U167:W168"/>
    <mergeCell ref="X167:Z168"/>
    <mergeCell ref="AA167:AA168"/>
    <mergeCell ref="AB167:AB168"/>
    <mergeCell ref="AC167:AD168"/>
    <mergeCell ref="AE167:AF168"/>
    <mergeCell ref="AG167:AH168"/>
    <mergeCell ref="AI167:AJ168"/>
    <mergeCell ref="AK167:AL168"/>
    <mergeCell ref="AM167:AN168"/>
    <mergeCell ref="AO167:AP168"/>
    <mergeCell ref="AQ167:AR168"/>
    <mergeCell ref="AS167:AT168"/>
    <mergeCell ref="AU167:AV168"/>
    <mergeCell ref="AW167:AX167"/>
    <mergeCell ref="AY167:AZ167"/>
    <mergeCell ref="BA167:BB167"/>
    <mergeCell ref="BC167:BD167"/>
    <mergeCell ref="BE167:BF167"/>
    <mergeCell ref="BG167:BH167"/>
    <mergeCell ref="BI167:BJ167"/>
    <mergeCell ref="BK167:BL167"/>
    <mergeCell ref="G165:H166"/>
    <mergeCell ref="I165:T166"/>
    <mergeCell ref="U165:W166"/>
    <mergeCell ref="X165:Z166"/>
    <mergeCell ref="AA165:AA166"/>
    <mergeCell ref="AB165:AB166"/>
    <mergeCell ref="AC165:AD166"/>
    <mergeCell ref="AE165:AF166"/>
    <mergeCell ref="AG165:AH166"/>
    <mergeCell ref="AI165:AJ166"/>
    <mergeCell ref="AK165:AL166"/>
    <mergeCell ref="AM165:AN166"/>
    <mergeCell ref="AO165:AP166"/>
    <mergeCell ref="AQ165:AR166"/>
    <mergeCell ref="AS165:AT166"/>
    <mergeCell ref="AU165:AV166"/>
    <mergeCell ref="AW165:AX165"/>
    <mergeCell ref="G162:BL162"/>
    <mergeCell ref="G163:H164"/>
    <mergeCell ref="I163:T164"/>
    <mergeCell ref="U163:W164"/>
    <mergeCell ref="X163:Z164"/>
    <mergeCell ref="AA163:AA164"/>
    <mergeCell ref="AB163:AB164"/>
    <mergeCell ref="AC163:AD164"/>
    <mergeCell ref="AE163:AF164"/>
    <mergeCell ref="AG163:AH164"/>
    <mergeCell ref="AI163:AJ164"/>
    <mergeCell ref="AK163:AL164"/>
    <mergeCell ref="AM163:AN164"/>
    <mergeCell ref="AO163:AP164"/>
    <mergeCell ref="AQ163:AR164"/>
    <mergeCell ref="AS163:AT164"/>
    <mergeCell ref="AU163:AV164"/>
    <mergeCell ref="AW163:AX163"/>
    <mergeCell ref="AY163:AZ163"/>
    <mergeCell ref="BA163:BB163"/>
    <mergeCell ref="BC163:BD163"/>
    <mergeCell ref="BE163:BF163"/>
    <mergeCell ref="BG163:BH163"/>
    <mergeCell ref="BI163:BJ163"/>
    <mergeCell ref="BK163:BL163"/>
    <mergeCell ref="AY158:AZ159"/>
    <mergeCell ref="BA158:BB159"/>
    <mergeCell ref="BC158:BD159"/>
    <mergeCell ref="BE158:BF159"/>
    <mergeCell ref="BG158:BH159"/>
    <mergeCell ref="BI158:BJ159"/>
    <mergeCell ref="BK158:BL159"/>
    <mergeCell ref="G160:H161"/>
    <mergeCell ref="I160:T161"/>
    <mergeCell ref="U160:W161"/>
    <mergeCell ref="X160:Z161"/>
    <mergeCell ref="AA160:AA161"/>
    <mergeCell ref="AB160:AB161"/>
    <mergeCell ref="AC160:AD161"/>
    <mergeCell ref="AE160:AF161"/>
    <mergeCell ref="AG160:AH161"/>
    <mergeCell ref="AI160:AJ161"/>
    <mergeCell ref="AK160:AL161"/>
    <mergeCell ref="AM160:AN161"/>
    <mergeCell ref="AO160:AP161"/>
    <mergeCell ref="AQ160:AR161"/>
    <mergeCell ref="AS160:AT161"/>
    <mergeCell ref="AU160:AV161"/>
    <mergeCell ref="AW160:AX160"/>
    <mergeCell ref="AY160:AZ160"/>
    <mergeCell ref="BA160:BB160"/>
    <mergeCell ref="BC160:BD160"/>
    <mergeCell ref="BE160:BF160"/>
    <mergeCell ref="BG160:BH160"/>
    <mergeCell ref="BI160:BJ160"/>
    <mergeCell ref="BK160:BL160"/>
    <mergeCell ref="G158:H159"/>
    <mergeCell ref="I158:T159"/>
    <mergeCell ref="U158:W159"/>
    <mergeCell ref="X158:Z159"/>
    <mergeCell ref="AA158:AA159"/>
    <mergeCell ref="AB158:AB159"/>
    <mergeCell ref="AC158:AD159"/>
    <mergeCell ref="AE158:AF159"/>
    <mergeCell ref="AG158:AH159"/>
    <mergeCell ref="AI158:AJ159"/>
    <mergeCell ref="AK158:AL159"/>
    <mergeCell ref="AM158:AN159"/>
    <mergeCell ref="AO158:AP159"/>
    <mergeCell ref="AQ158:AR159"/>
    <mergeCell ref="AS158:AT159"/>
    <mergeCell ref="AU158:AV159"/>
    <mergeCell ref="AW158:AX159"/>
    <mergeCell ref="AY154:AZ154"/>
    <mergeCell ref="BA154:BB154"/>
    <mergeCell ref="BC154:BD154"/>
    <mergeCell ref="BE154:BF154"/>
    <mergeCell ref="BG154:BH154"/>
    <mergeCell ref="BI154:BJ154"/>
    <mergeCell ref="BK154:BL154"/>
    <mergeCell ref="G156:H157"/>
    <mergeCell ref="I156:T157"/>
    <mergeCell ref="U156:W157"/>
    <mergeCell ref="X156:Z157"/>
    <mergeCell ref="AA156:AA157"/>
    <mergeCell ref="AB156:AB157"/>
    <mergeCell ref="AC156:AD157"/>
    <mergeCell ref="AE156:AF157"/>
    <mergeCell ref="AG156:AH157"/>
    <mergeCell ref="AI156:AJ157"/>
    <mergeCell ref="AK156:AL157"/>
    <mergeCell ref="AM156:AN157"/>
    <mergeCell ref="AO156:AP157"/>
    <mergeCell ref="AQ156:AR157"/>
    <mergeCell ref="AS156:AT157"/>
    <mergeCell ref="AU156:AV157"/>
    <mergeCell ref="AW156:AX156"/>
    <mergeCell ref="AY156:AZ156"/>
    <mergeCell ref="BA156:BB156"/>
    <mergeCell ref="BC156:BD156"/>
    <mergeCell ref="BE156:BF156"/>
    <mergeCell ref="BG156:BH156"/>
    <mergeCell ref="BI156:BJ156"/>
    <mergeCell ref="BK156:BL156"/>
    <mergeCell ref="G154:H155"/>
    <mergeCell ref="I154:T155"/>
    <mergeCell ref="U154:W155"/>
    <mergeCell ref="X154:Z155"/>
    <mergeCell ref="AA154:AA155"/>
    <mergeCell ref="AB154:AB155"/>
    <mergeCell ref="AC154:AD155"/>
    <mergeCell ref="AE154:AF155"/>
    <mergeCell ref="AG154:AH155"/>
    <mergeCell ref="AI154:AJ155"/>
    <mergeCell ref="AK154:AL155"/>
    <mergeCell ref="AM154:AN155"/>
    <mergeCell ref="AO154:AP155"/>
    <mergeCell ref="AQ154:AR155"/>
    <mergeCell ref="AS154:AT155"/>
    <mergeCell ref="AU154:AV155"/>
    <mergeCell ref="AW154:AX154"/>
    <mergeCell ref="AY150:AZ150"/>
    <mergeCell ref="BA150:BB150"/>
    <mergeCell ref="BC150:BD150"/>
    <mergeCell ref="BE150:BF150"/>
    <mergeCell ref="BG150:BH150"/>
    <mergeCell ref="BI150:BJ150"/>
    <mergeCell ref="BK150:BL150"/>
    <mergeCell ref="G152:H153"/>
    <mergeCell ref="I152:T153"/>
    <mergeCell ref="U152:W153"/>
    <mergeCell ref="X152:Z153"/>
    <mergeCell ref="AA152:AA153"/>
    <mergeCell ref="AB152:AB153"/>
    <mergeCell ref="AC152:AD153"/>
    <mergeCell ref="AE152:AF153"/>
    <mergeCell ref="AG152:AH153"/>
    <mergeCell ref="AI152:AJ153"/>
    <mergeCell ref="AK152:AL153"/>
    <mergeCell ref="AM152:AN153"/>
    <mergeCell ref="AO152:AP153"/>
    <mergeCell ref="AQ152:AR153"/>
    <mergeCell ref="AS152:AT153"/>
    <mergeCell ref="AU152:AV153"/>
    <mergeCell ref="AW152:AX152"/>
    <mergeCell ref="AY152:AZ152"/>
    <mergeCell ref="BA152:BB152"/>
    <mergeCell ref="BC152:BD152"/>
    <mergeCell ref="BE152:BF152"/>
    <mergeCell ref="BG152:BH152"/>
    <mergeCell ref="BI152:BJ152"/>
    <mergeCell ref="BK152:BL152"/>
    <mergeCell ref="G150:H151"/>
    <mergeCell ref="I150:T151"/>
    <mergeCell ref="U150:W151"/>
    <mergeCell ref="X150:Z151"/>
    <mergeCell ref="AA150:AA151"/>
    <mergeCell ref="AB150:AB151"/>
    <mergeCell ref="AC150:AD151"/>
    <mergeCell ref="AE150:AF151"/>
    <mergeCell ref="AG150:AH151"/>
    <mergeCell ref="AI150:AJ151"/>
    <mergeCell ref="AK150:AL151"/>
    <mergeCell ref="AM150:AN151"/>
    <mergeCell ref="AO150:AP151"/>
    <mergeCell ref="AQ150:AR151"/>
    <mergeCell ref="AS150:AT151"/>
    <mergeCell ref="AU150:AV151"/>
    <mergeCell ref="AW150:AX150"/>
    <mergeCell ref="AY146:AZ146"/>
    <mergeCell ref="BA146:BB146"/>
    <mergeCell ref="BC146:BD146"/>
    <mergeCell ref="BE146:BF146"/>
    <mergeCell ref="BI146:BJ146"/>
    <mergeCell ref="BK146:BL146"/>
    <mergeCell ref="BG147:BH147"/>
    <mergeCell ref="G148:H149"/>
    <mergeCell ref="I148:T149"/>
    <mergeCell ref="U148:W149"/>
    <mergeCell ref="X148:Z149"/>
    <mergeCell ref="AA148:AA149"/>
    <mergeCell ref="AB148:AB149"/>
    <mergeCell ref="AC148:AD149"/>
    <mergeCell ref="AE148:AF149"/>
    <mergeCell ref="AG148:AH149"/>
    <mergeCell ref="AI148:AJ149"/>
    <mergeCell ref="AK148:AL149"/>
    <mergeCell ref="AM148:AN149"/>
    <mergeCell ref="AO148:AP149"/>
    <mergeCell ref="AQ148:AR149"/>
    <mergeCell ref="AS148:AT149"/>
    <mergeCell ref="AU148:AV149"/>
    <mergeCell ref="AW148:AX148"/>
    <mergeCell ref="AY148:AZ148"/>
    <mergeCell ref="BA148:BB148"/>
    <mergeCell ref="BC148:BD148"/>
    <mergeCell ref="BE148:BF148"/>
    <mergeCell ref="BG148:BH148"/>
    <mergeCell ref="BI148:BJ148"/>
    <mergeCell ref="BK148:BL148"/>
    <mergeCell ref="G146:H147"/>
    <mergeCell ref="I146:T147"/>
    <mergeCell ref="U146:W147"/>
    <mergeCell ref="X146:Z147"/>
    <mergeCell ref="AA146:AA147"/>
    <mergeCell ref="AB146:AB147"/>
    <mergeCell ref="AC146:AD147"/>
    <mergeCell ref="AE146:AF147"/>
    <mergeCell ref="AG146:AH147"/>
    <mergeCell ref="AI146:AJ147"/>
    <mergeCell ref="AK146:AL147"/>
    <mergeCell ref="AM146:AN147"/>
    <mergeCell ref="AO146:AP147"/>
    <mergeCell ref="AQ146:AR147"/>
    <mergeCell ref="AS146:AT147"/>
    <mergeCell ref="AU146:AV147"/>
    <mergeCell ref="AW146:AX146"/>
    <mergeCell ref="AY142:AZ142"/>
    <mergeCell ref="BA142:BB142"/>
    <mergeCell ref="BC142:BD142"/>
    <mergeCell ref="BG142:BH142"/>
    <mergeCell ref="BI142:BJ142"/>
    <mergeCell ref="BK142:BL142"/>
    <mergeCell ref="BE143:BF143"/>
    <mergeCell ref="G144:H145"/>
    <mergeCell ref="I144:T145"/>
    <mergeCell ref="U144:W145"/>
    <mergeCell ref="X144:Z145"/>
    <mergeCell ref="AA144:AA145"/>
    <mergeCell ref="AB144:AB145"/>
    <mergeCell ref="AC144:AD145"/>
    <mergeCell ref="AE144:AF145"/>
    <mergeCell ref="AG144:AH145"/>
    <mergeCell ref="AI144:AJ145"/>
    <mergeCell ref="AK144:AL145"/>
    <mergeCell ref="AM144:AN145"/>
    <mergeCell ref="AO144:AP145"/>
    <mergeCell ref="AQ144:AR145"/>
    <mergeCell ref="AS144:AT145"/>
    <mergeCell ref="AU144:AV145"/>
    <mergeCell ref="AW144:AX144"/>
    <mergeCell ref="AY144:AZ144"/>
    <mergeCell ref="BA144:BB144"/>
    <mergeCell ref="BC144:BD144"/>
    <mergeCell ref="BE144:BF144"/>
    <mergeCell ref="BG144:BH144"/>
    <mergeCell ref="BI144:BJ144"/>
    <mergeCell ref="BK144:BL144"/>
    <mergeCell ref="G142:H143"/>
    <mergeCell ref="I142:T143"/>
    <mergeCell ref="U142:W143"/>
    <mergeCell ref="X142:Z143"/>
    <mergeCell ref="AA142:AA143"/>
    <mergeCell ref="AB142:AB143"/>
    <mergeCell ref="AC142:AD143"/>
    <mergeCell ref="AE142:AF143"/>
    <mergeCell ref="AG142:AH143"/>
    <mergeCell ref="AI142:AJ143"/>
    <mergeCell ref="AK142:AL143"/>
    <mergeCell ref="AM142:AN143"/>
    <mergeCell ref="AO142:AP143"/>
    <mergeCell ref="AQ142:AR143"/>
    <mergeCell ref="AS142:AT143"/>
    <mergeCell ref="AU142:AV143"/>
    <mergeCell ref="AW142:AX142"/>
    <mergeCell ref="AY138:AZ138"/>
    <mergeCell ref="BA138:BB138"/>
    <mergeCell ref="BC138:BD138"/>
    <mergeCell ref="BE138:BF138"/>
    <mergeCell ref="BI138:BJ138"/>
    <mergeCell ref="BK138:BL138"/>
    <mergeCell ref="G140:H141"/>
    <mergeCell ref="I140:T141"/>
    <mergeCell ref="U140:W141"/>
    <mergeCell ref="X140:Z141"/>
    <mergeCell ref="AA140:AA141"/>
    <mergeCell ref="AB140:AB141"/>
    <mergeCell ref="AC140:AD141"/>
    <mergeCell ref="AE140:AF141"/>
    <mergeCell ref="AG140:AH141"/>
    <mergeCell ref="AI140:AJ141"/>
    <mergeCell ref="AK140:AL141"/>
    <mergeCell ref="AM140:AN141"/>
    <mergeCell ref="AO140:AP141"/>
    <mergeCell ref="AQ140:AR141"/>
    <mergeCell ref="AS140:AT141"/>
    <mergeCell ref="AU140:AV141"/>
    <mergeCell ref="AW140:AX140"/>
    <mergeCell ref="AY140:AZ140"/>
    <mergeCell ref="BA140:BB140"/>
    <mergeCell ref="BC140:BD140"/>
    <mergeCell ref="BE140:BF140"/>
    <mergeCell ref="BG140:BH140"/>
    <mergeCell ref="BI140:BJ140"/>
    <mergeCell ref="BK140:BL140"/>
    <mergeCell ref="BE141:BF141"/>
    <mergeCell ref="G138:H139"/>
    <mergeCell ref="I138:T139"/>
    <mergeCell ref="U138:W139"/>
    <mergeCell ref="X138:Z139"/>
    <mergeCell ref="AA138:AA139"/>
    <mergeCell ref="AB138:AB139"/>
    <mergeCell ref="AC138:AD139"/>
    <mergeCell ref="AE138:AF139"/>
    <mergeCell ref="AG138:AH139"/>
    <mergeCell ref="AI138:AJ139"/>
    <mergeCell ref="AK138:AL139"/>
    <mergeCell ref="AM138:AN139"/>
    <mergeCell ref="AO138:AP139"/>
    <mergeCell ref="AQ138:AR139"/>
    <mergeCell ref="AS138:AT139"/>
    <mergeCell ref="AU138:AV139"/>
    <mergeCell ref="AW138:AX138"/>
    <mergeCell ref="BK134:BL134"/>
    <mergeCell ref="G136:H137"/>
    <mergeCell ref="I136:T137"/>
    <mergeCell ref="U136:W137"/>
    <mergeCell ref="X136:Z137"/>
    <mergeCell ref="AA136:AA137"/>
    <mergeCell ref="AB136:AB137"/>
    <mergeCell ref="AC136:AD137"/>
    <mergeCell ref="AE136:AF137"/>
    <mergeCell ref="AG136:AH137"/>
    <mergeCell ref="AI136:AJ137"/>
    <mergeCell ref="AK136:AL137"/>
    <mergeCell ref="AM136:AN137"/>
    <mergeCell ref="AO136:AP137"/>
    <mergeCell ref="AQ136:AR137"/>
    <mergeCell ref="AS136:AT137"/>
    <mergeCell ref="AU136:AV137"/>
    <mergeCell ref="AW136:AX136"/>
    <mergeCell ref="AY136:AZ136"/>
    <mergeCell ref="BA136:BB136"/>
    <mergeCell ref="BC136:BD136"/>
    <mergeCell ref="BE136:BF136"/>
    <mergeCell ref="BG136:BH136"/>
    <mergeCell ref="BI136:BJ136"/>
    <mergeCell ref="BK136:BL136"/>
    <mergeCell ref="AC134:AD135"/>
    <mergeCell ref="AE134:AF135"/>
    <mergeCell ref="AG134:AH135"/>
    <mergeCell ref="AI134:AJ135"/>
    <mergeCell ref="AK134:AL135"/>
    <mergeCell ref="AM134:AN135"/>
    <mergeCell ref="AO134:AP135"/>
    <mergeCell ref="AQ134:AR135"/>
    <mergeCell ref="AS134:AT135"/>
    <mergeCell ref="AU134:AV135"/>
    <mergeCell ref="AW134:AX134"/>
    <mergeCell ref="AY134:AZ134"/>
    <mergeCell ref="BA134:BB134"/>
    <mergeCell ref="BC134:BD134"/>
    <mergeCell ref="BE134:BF134"/>
    <mergeCell ref="BG134:BH134"/>
    <mergeCell ref="BI134:BJ134"/>
    <mergeCell ref="G131:BL131"/>
    <mergeCell ref="BM131:BU157"/>
    <mergeCell ref="G132:H133"/>
    <mergeCell ref="I132:T133"/>
    <mergeCell ref="U132:W133"/>
    <mergeCell ref="X132:Z133"/>
    <mergeCell ref="AA132:AA133"/>
    <mergeCell ref="AB132:AB133"/>
    <mergeCell ref="AC132:AD133"/>
    <mergeCell ref="AE132:AF133"/>
    <mergeCell ref="AG132:AH133"/>
    <mergeCell ref="AI132:AJ133"/>
    <mergeCell ref="AK132:AL133"/>
    <mergeCell ref="AM132:AN133"/>
    <mergeCell ref="AO132:AP133"/>
    <mergeCell ref="AQ132:AR133"/>
    <mergeCell ref="AS132:AT133"/>
    <mergeCell ref="AU132:AV133"/>
    <mergeCell ref="AW132:AX132"/>
    <mergeCell ref="AY132:AZ132"/>
    <mergeCell ref="BA132:BB132"/>
    <mergeCell ref="BC132:BD132"/>
    <mergeCell ref="BE132:BF132"/>
    <mergeCell ref="BG132:BH132"/>
    <mergeCell ref="BI132:BJ132"/>
    <mergeCell ref="BK132:BL132"/>
    <mergeCell ref="G134:H135"/>
    <mergeCell ref="I134:T135"/>
    <mergeCell ref="U134:W135"/>
    <mergeCell ref="X134:Z135"/>
    <mergeCell ref="AA134:AA135"/>
    <mergeCell ref="AB134:AB135"/>
    <mergeCell ref="AY127:AZ127"/>
    <mergeCell ref="BA127:BB127"/>
    <mergeCell ref="BC127:BD127"/>
    <mergeCell ref="BE127:BF127"/>
    <mergeCell ref="BG127:BH127"/>
    <mergeCell ref="BI127:BJ127"/>
    <mergeCell ref="BK127:BL127"/>
    <mergeCell ref="BM128:BV128"/>
    <mergeCell ref="G129:H130"/>
    <mergeCell ref="I129:T130"/>
    <mergeCell ref="U129:W130"/>
    <mergeCell ref="X129:Z130"/>
    <mergeCell ref="AA129:AA130"/>
    <mergeCell ref="AB129:AB130"/>
    <mergeCell ref="AC129:AD130"/>
    <mergeCell ref="AE129:AF130"/>
    <mergeCell ref="AG129:AH130"/>
    <mergeCell ref="AI129:AJ130"/>
    <mergeCell ref="AK129:AL130"/>
    <mergeCell ref="AM129:AN130"/>
    <mergeCell ref="AO129:AP130"/>
    <mergeCell ref="AQ129:AR130"/>
    <mergeCell ref="AS129:AT130"/>
    <mergeCell ref="AU129:AV130"/>
    <mergeCell ref="AW129:AX130"/>
    <mergeCell ref="AY129:AZ130"/>
    <mergeCell ref="BA129:BB130"/>
    <mergeCell ref="BC129:BD130"/>
    <mergeCell ref="BE129:BF130"/>
    <mergeCell ref="BG129:BH130"/>
    <mergeCell ref="BI129:BJ130"/>
    <mergeCell ref="BK129:BL130"/>
    <mergeCell ref="G127:H128"/>
    <mergeCell ref="I127:T128"/>
    <mergeCell ref="U127:W128"/>
    <mergeCell ref="X127:Z128"/>
    <mergeCell ref="AA127:AA128"/>
    <mergeCell ref="AB127:AB128"/>
    <mergeCell ref="AC127:AD128"/>
    <mergeCell ref="AE127:AF128"/>
    <mergeCell ref="AG127:AH128"/>
    <mergeCell ref="AI127:AJ128"/>
    <mergeCell ref="AK127:AL128"/>
    <mergeCell ref="AM127:AN128"/>
    <mergeCell ref="AO127:AP128"/>
    <mergeCell ref="AQ127:AR128"/>
    <mergeCell ref="AS127:AT128"/>
    <mergeCell ref="AU127:AV128"/>
    <mergeCell ref="AW127:AX127"/>
    <mergeCell ref="AY123:AZ123"/>
    <mergeCell ref="BA123:BB123"/>
    <mergeCell ref="BC123:BD123"/>
    <mergeCell ref="BE123:BF123"/>
    <mergeCell ref="BG123:BH123"/>
    <mergeCell ref="BI123:BJ123"/>
    <mergeCell ref="BK123:BL123"/>
    <mergeCell ref="G125:H126"/>
    <mergeCell ref="I125:T126"/>
    <mergeCell ref="U125:W126"/>
    <mergeCell ref="X125:Z126"/>
    <mergeCell ref="AA125:AA126"/>
    <mergeCell ref="AB125:AB126"/>
    <mergeCell ref="AC125:AD126"/>
    <mergeCell ref="AE125:AF126"/>
    <mergeCell ref="AG125:AH126"/>
    <mergeCell ref="AI125:AJ126"/>
    <mergeCell ref="AK125:AL126"/>
    <mergeCell ref="AM125:AN126"/>
    <mergeCell ref="AO125:AP126"/>
    <mergeCell ref="AQ125:AR126"/>
    <mergeCell ref="AS125:AT126"/>
    <mergeCell ref="AU125:AV126"/>
    <mergeCell ref="AW125:AX125"/>
    <mergeCell ref="AY125:AZ125"/>
    <mergeCell ref="BA125:BB125"/>
    <mergeCell ref="BC125:BD125"/>
    <mergeCell ref="BE125:BF125"/>
    <mergeCell ref="BG125:BH125"/>
    <mergeCell ref="BI125:BJ125"/>
    <mergeCell ref="BK125:BL125"/>
    <mergeCell ref="G123:H124"/>
    <mergeCell ref="I123:T124"/>
    <mergeCell ref="U123:W124"/>
    <mergeCell ref="X123:Z124"/>
    <mergeCell ref="AA123:AA124"/>
    <mergeCell ref="AB123:AB124"/>
    <mergeCell ref="AC123:AD124"/>
    <mergeCell ref="AE123:AF124"/>
    <mergeCell ref="AG123:AH124"/>
    <mergeCell ref="AI123:AJ124"/>
    <mergeCell ref="AK123:AL124"/>
    <mergeCell ref="AM123:AN124"/>
    <mergeCell ref="AO123:AP124"/>
    <mergeCell ref="AQ123:AR124"/>
    <mergeCell ref="AS123:AT124"/>
    <mergeCell ref="AU123:AV124"/>
    <mergeCell ref="AW123:AX123"/>
    <mergeCell ref="AY119:AZ119"/>
    <mergeCell ref="BA119:BB119"/>
    <mergeCell ref="BC119:BD119"/>
    <mergeCell ref="BE119:BF119"/>
    <mergeCell ref="BG119:BH119"/>
    <mergeCell ref="BI119:BJ119"/>
    <mergeCell ref="BK119:BL119"/>
    <mergeCell ref="G121:H122"/>
    <mergeCell ref="I121:T122"/>
    <mergeCell ref="U121:W122"/>
    <mergeCell ref="X121:Z122"/>
    <mergeCell ref="AA121:AA122"/>
    <mergeCell ref="AB121:AB122"/>
    <mergeCell ref="AC121:AD122"/>
    <mergeCell ref="AE121:AF122"/>
    <mergeCell ref="AG121:AH122"/>
    <mergeCell ref="AI121:AJ122"/>
    <mergeCell ref="AK121:AL122"/>
    <mergeCell ref="AM121:AN122"/>
    <mergeCell ref="AO121:AP122"/>
    <mergeCell ref="AQ121:AR122"/>
    <mergeCell ref="AS121:AT122"/>
    <mergeCell ref="AU121:AV122"/>
    <mergeCell ref="AW121:AX121"/>
    <mergeCell ref="AY121:AZ121"/>
    <mergeCell ref="BA121:BB121"/>
    <mergeCell ref="BC121:BD121"/>
    <mergeCell ref="BE121:BF121"/>
    <mergeCell ref="BG121:BH121"/>
    <mergeCell ref="BI121:BJ121"/>
    <mergeCell ref="BK121:BL121"/>
    <mergeCell ref="G119:H120"/>
    <mergeCell ref="I119:T120"/>
    <mergeCell ref="U119:W120"/>
    <mergeCell ref="X119:Z120"/>
    <mergeCell ref="AA119:AA120"/>
    <mergeCell ref="AB119:AB120"/>
    <mergeCell ref="AC119:AD120"/>
    <mergeCell ref="AE119:AF120"/>
    <mergeCell ref="AG119:AH120"/>
    <mergeCell ref="AI119:AJ120"/>
    <mergeCell ref="AK119:AL120"/>
    <mergeCell ref="AM119:AN120"/>
    <mergeCell ref="AO119:AP120"/>
    <mergeCell ref="AQ119:AR120"/>
    <mergeCell ref="AS119:AT120"/>
    <mergeCell ref="AU119:AV120"/>
    <mergeCell ref="AW119:AX119"/>
    <mergeCell ref="AY115:AZ115"/>
    <mergeCell ref="BA115:BB115"/>
    <mergeCell ref="BC115:BD115"/>
    <mergeCell ref="BE115:BF115"/>
    <mergeCell ref="BG115:BH115"/>
    <mergeCell ref="BI115:BJ115"/>
    <mergeCell ref="BK115:BL115"/>
    <mergeCell ref="G117:H118"/>
    <mergeCell ref="I117:T118"/>
    <mergeCell ref="U117:W118"/>
    <mergeCell ref="X117:Z118"/>
    <mergeCell ref="AA117:AA118"/>
    <mergeCell ref="AB117:AB118"/>
    <mergeCell ref="AC117:AD118"/>
    <mergeCell ref="AE117:AF118"/>
    <mergeCell ref="AG117:AH118"/>
    <mergeCell ref="AI117:AJ118"/>
    <mergeCell ref="AK117:AL118"/>
    <mergeCell ref="AM117:AN118"/>
    <mergeCell ref="AO117:AP118"/>
    <mergeCell ref="AQ117:AR118"/>
    <mergeCell ref="AS117:AT118"/>
    <mergeCell ref="AU117:AV118"/>
    <mergeCell ref="AW117:AX117"/>
    <mergeCell ref="AY117:AZ117"/>
    <mergeCell ref="BA117:BB117"/>
    <mergeCell ref="BC117:BD117"/>
    <mergeCell ref="BE117:BF117"/>
    <mergeCell ref="BG117:BH117"/>
    <mergeCell ref="BI117:BJ117"/>
    <mergeCell ref="BK117:BL117"/>
    <mergeCell ref="G115:H116"/>
    <mergeCell ref="I115:T116"/>
    <mergeCell ref="U115:W116"/>
    <mergeCell ref="X115:Z116"/>
    <mergeCell ref="AA115:AA116"/>
    <mergeCell ref="AB115:AB116"/>
    <mergeCell ref="AC115:AD116"/>
    <mergeCell ref="AE115:AF116"/>
    <mergeCell ref="AG115:AH116"/>
    <mergeCell ref="AI115:AJ116"/>
    <mergeCell ref="AK115:AL116"/>
    <mergeCell ref="AM115:AN116"/>
    <mergeCell ref="AO115:AP116"/>
    <mergeCell ref="AQ115:AR116"/>
    <mergeCell ref="AS115:AT116"/>
    <mergeCell ref="AU115:AV116"/>
    <mergeCell ref="AW115:AX115"/>
    <mergeCell ref="AY111:AZ111"/>
    <mergeCell ref="BA111:BB111"/>
    <mergeCell ref="BC111:BD111"/>
    <mergeCell ref="BE111:BF111"/>
    <mergeCell ref="BG111:BH111"/>
    <mergeCell ref="BI111:BJ111"/>
    <mergeCell ref="BK111:BL111"/>
    <mergeCell ref="G113:H114"/>
    <mergeCell ref="I113:T114"/>
    <mergeCell ref="U113:W114"/>
    <mergeCell ref="X113:Z114"/>
    <mergeCell ref="AA113:AA114"/>
    <mergeCell ref="AB113:AB114"/>
    <mergeCell ref="AC113:AD114"/>
    <mergeCell ref="AE113:AF114"/>
    <mergeCell ref="AG113:AH114"/>
    <mergeCell ref="AI113:AJ114"/>
    <mergeCell ref="AK113:AL114"/>
    <mergeCell ref="AM113:AN114"/>
    <mergeCell ref="AO113:AP114"/>
    <mergeCell ref="AQ113:AR114"/>
    <mergeCell ref="AS113:AT114"/>
    <mergeCell ref="AU113:AV114"/>
    <mergeCell ref="AW113:AX113"/>
    <mergeCell ref="AY113:AZ113"/>
    <mergeCell ref="BA113:BB113"/>
    <mergeCell ref="BC113:BD113"/>
    <mergeCell ref="BE113:BF113"/>
    <mergeCell ref="BG113:BH113"/>
    <mergeCell ref="BI113:BJ113"/>
    <mergeCell ref="BK113:BL113"/>
    <mergeCell ref="G111:H112"/>
    <mergeCell ref="I111:T112"/>
    <mergeCell ref="U111:W112"/>
    <mergeCell ref="X111:Z112"/>
    <mergeCell ref="AA111:AA112"/>
    <mergeCell ref="AB111:AB112"/>
    <mergeCell ref="AC111:AD112"/>
    <mergeCell ref="AE111:AF112"/>
    <mergeCell ref="AG111:AH112"/>
    <mergeCell ref="AI111:AJ112"/>
    <mergeCell ref="AK111:AL112"/>
    <mergeCell ref="AM111:AN112"/>
    <mergeCell ref="AO111:AP112"/>
    <mergeCell ref="AQ111:AR112"/>
    <mergeCell ref="AS111:AT112"/>
    <mergeCell ref="AU111:AV112"/>
    <mergeCell ref="AW111:AX111"/>
    <mergeCell ref="AY107:AZ107"/>
    <mergeCell ref="BA107:BB107"/>
    <mergeCell ref="BG107:BH107"/>
    <mergeCell ref="BK107:BL107"/>
    <mergeCell ref="G109:H110"/>
    <mergeCell ref="I109:T110"/>
    <mergeCell ref="U109:W110"/>
    <mergeCell ref="X109:Z110"/>
    <mergeCell ref="AA109:AA110"/>
    <mergeCell ref="AB109:AB110"/>
    <mergeCell ref="AC109:AD110"/>
    <mergeCell ref="AE109:AF110"/>
    <mergeCell ref="AG109:AH110"/>
    <mergeCell ref="AI109:AJ110"/>
    <mergeCell ref="AK109:AL110"/>
    <mergeCell ref="AM109:AN110"/>
    <mergeCell ref="AO109:AP110"/>
    <mergeCell ref="AQ109:AR110"/>
    <mergeCell ref="AS109:AT110"/>
    <mergeCell ref="AU109:AV110"/>
    <mergeCell ref="AW109:AX109"/>
    <mergeCell ref="AY109:AZ109"/>
    <mergeCell ref="BA109:BB109"/>
    <mergeCell ref="BC109:BD109"/>
    <mergeCell ref="BE109:BF109"/>
    <mergeCell ref="BG109:BH109"/>
    <mergeCell ref="BI109:BJ109"/>
    <mergeCell ref="BK109:BL109"/>
    <mergeCell ref="G107:H108"/>
    <mergeCell ref="I107:T108"/>
    <mergeCell ref="U107:W108"/>
    <mergeCell ref="X107:Z108"/>
    <mergeCell ref="AA107:AA108"/>
    <mergeCell ref="AB107:AB108"/>
    <mergeCell ref="AC107:AD108"/>
    <mergeCell ref="AE107:AF108"/>
    <mergeCell ref="AG107:AH108"/>
    <mergeCell ref="AI107:AJ108"/>
    <mergeCell ref="AK107:AL108"/>
    <mergeCell ref="AM107:AN108"/>
    <mergeCell ref="AO107:AP108"/>
    <mergeCell ref="AQ107:AR108"/>
    <mergeCell ref="AS107:AT108"/>
    <mergeCell ref="AU107:AV108"/>
    <mergeCell ref="AW107:AX107"/>
    <mergeCell ref="AW103:AX103"/>
    <mergeCell ref="AY103:AZ103"/>
    <mergeCell ref="BA103:BB103"/>
    <mergeCell ref="BC103:BD103"/>
    <mergeCell ref="BE103:BF103"/>
    <mergeCell ref="BG103:BH103"/>
    <mergeCell ref="BI103:BJ103"/>
    <mergeCell ref="BK103:BL103"/>
    <mergeCell ref="G105:H106"/>
    <mergeCell ref="I105:T106"/>
    <mergeCell ref="U105:W106"/>
    <mergeCell ref="X105:Z106"/>
    <mergeCell ref="AA105:AA106"/>
    <mergeCell ref="AB105:AB106"/>
    <mergeCell ref="AC105:AD106"/>
    <mergeCell ref="AE105:AF106"/>
    <mergeCell ref="AG105:AH106"/>
    <mergeCell ref="AI105:AJ106"/>
    <mergeCell ref="AK105:AL106"/>
    <mergeCell ref="AM105:AN106"/>
    <mergeCell ref="AO105:AP106"/>
    <mergeCell ref="AQ105:AR106"/>
    <mergeCell ref="AS105:AT106"/>
    <mergeCell ref="AU105:AV106"/>
    <mergeCell ref="AW105:AX105"/>
    <mergeCell ref="AY105:AZ105"/>
    <mergeCell ref="BA105:BB105"/>
    <mergeCell ref="BC105:BD105"/>
    <mergeCell ref="BE105:BF105"/>
    <mergeCell ref="BG105:BH105"/>
    <mergeCell ref="BI105:BJ105"/>
    <mergeCell ref="BK105:BL105"/>
    <mergeCell ref="C103:F103"/>
    <mergeCell ref="G103:H104"/>
    <mergeCell ref="I103:T104"/>
    <mergeCell ref="U103:W104"/>
    <mergeCell ref="X103:Z104"/>
    <mergeCell ref="AA103:AA104"/>
    <mergeCell ref="AB103:AB104"/>
    <mergeCell ref="AC103:AD104"/>
    <mergeCell ref="AE103:AF104"/>
    <mergeCell ref="AG103:AH104"/>
    <mergeCell ref="AI103:AJ104"/>
    <mergeCell ref="AK103:AL104"/>
    <mergeCell ref="AM103:AN104"/>
    <mergeCell ref="AO103:AP104"/>
    <mergeCell ref="AQ103:AR104"/>
    <mergeCell ref="AS103:AT104"/>
    <mergeCell ref="AU103:AV104"/>
    <mergeCell ref="BE99:BF99"/>
    <mergeCell ref="BG99:BH99"/>
    <mergeCell ref="BI99:BJ99"/>
    <mergeCell ref="BK99:BL99"/>
    <mergeCell ref="C101:E101"/>
    <mergeCell ref="G101:H102"/>
    <mergeCell ref="I101:T102"/>
    <mergeCell ref="U101:W102"/>
    <mergeCell ref="X101:Z102"/>
    <mergeCell ref="AA101:AA102"/>
    <mergeCell ref="AB101:AB102"/>
    <mergeCell ref="AC101:AD102"/>
    <mergeCell ref="AE101:AF102"/>
    <mergeCell ref="AG101:AH102"/>
    <mergeCell ref="AI101:AJ102"/>
    <mergeCell ref="AK101:AL102"/>
    <mergeCell ref="AM101:AN102"/>
    <mergeCell ref="AO101:AP102"/>
    <mergeCell ref="AQ101:AR102"/>
    <mergeCell ref="AS101:AT102"/>
    <mergeCell ref="AU101:AV102"/>
    <mergeCell ref="AW101:AX101"/>
    <mergeCell ref="AY101:AZ101"/>
    <mergeCell ref="BA101:BB101"/>
    <mergeCell ref="BC101:BD101"/>
    <mergeCell ref="BE101:BF101"/>
    <mergeCell ref="BG101:BH101"/>
    <mergeCell ref="BI101:BJ101"/>
    <mergeCell ref="BK101:BL101"/>
    <mergeCell ref="C102:E102"/>
    <mergeCell ref="C98:E98"/>
    <mergeCell ref="G99:H100"/>
    <mergeCell ref="I99:T100"/>
    <mergeCell ref="U99:W100"/>
    <mergeCell ref="X99:Z100"/>
    <mergeCell ref="AA99:AA100"/>
    <mergeCell ref="AB99:AB100"/>
    <mergeCell ref="AC99:AD100"/>
    <mergeCell ref="AE99:AF100"/>
    <mergeCell ref="AG99:AH100"/>
    <mergeCell ref="AI99:AJ100"/>
    <mergeCell ref="AK99:AL100"/>
    <mergeCell ref="AM99:AN100"/>
    <mergeCell ref="AO99:AP100"/>
    <mergeCell ref="AQ99:AR100"/>
    <mergeCell ref="AS99:AT100"/>
    <mergeCell ref="AU99:AV100"/>
    <mergeCell ref="AY95:AZ95"/>
    <mergeCell ref="BA95:BB95"/>
    <mergeCell ref="BC95:BD95"/>
    <mergeCell ref="BE95:BF95"/>
    <mergeCell ref="BG95:BH95"/>
    <mergeCell ref="BI95:BJ95"/>
    <mergeCell ref="BK95:BL95"/>
    <mergeCell ref="G97:H98"/>
    <mergeCell ref="I97:T98"/>
    <mergeCell ref="U97:W98"/>
    <mergeCell ref="X97:Z98"/>
    <mergeCell ref="AA97:AA98"/>
    <mergeCell ref="AB97:AB98"/>
    <mergeCell ref="AC97:AD98"/>
    <mergeCell ref="AE97:AF98"/>
    <mergeCell ref="AG97:AH98"/>
    <mergeCell ref="AI97:AJ98"/>
    <mergeCell ref="AK97:AL98"/>
    <mergeCell ref="AM97:AN98"/>
    <mergeCell ref="AO97:AP98"/>
    <mergeCell ref="AQ97:AR98"/>
    <mergeCell ref="AS97:AT98"/>
    <mergeCell ref="AU97:AV98"/>
    <mergeCell ref="AW97:AX97"/>
    <mergeCell ref="AY97:AZ97"/>
    <mergeCell ref="BA97:BB97"/>
    <mergeCell ref="BC97:BD97"/>
    <mergeCell ref="BE97:BF97"/>
    <mergeCell ref="BG97:BH97"/>
    <mergeCell ref="BI97:BJ97"/>
    <mergeCell ref="BK97:BL97"/>
    <mergeCell ref="G95:H96"/>
    <mergeCell ref="I95:T96"/>
    <mergeCell ref="U95:W96"/>
    <mergeCell ref="X95:Z96"/>
    <mergeCell ref="AA95:AA96"/>
    <mergeCell ref="AB95:AB96"/>
    <mergeCell ref="AC95:AD96"/>
    <mergeCell ref="AE95:AF96"/>
    <mergeCell ref="AG95:AH96"/>
    <mergeCell ref="AI95:AJ96"/>
    <mergeCell ref="AK95:AL96"/>
    <mergeCell ref="AM95:AN96"/>
    <mergeCell ref="AO95:AP96"/>
    <mergeCell ref="AQ95:AR96"/>
    <mergeCell ref="AS95:AT96"/>
    <mergeCell ref="AU95:AV96"/>
    <mergeCell ref="AW95:AX95"/>
    <mergeCell ref="AY91:AZ91"/>
    <mergeCell ref="BA91:BB91"/>
    <mergeCell ref="BC91:BD91"/>
    <mergeCell ref="BE91:BF91"/>
    <mergeCell ref="BG91:BH91"/>
    <mergeCell ref="BI91:BJ91"/>
    <mergeCell ref="BK91:BL91"/>
    <mergeCell ref="G93:H94"/>
    <mergeCell ref="I93:T94"/>
    <mergeCell ref="U93:W94"/>
    <mergeCell ref="X93:Z94"/>
    <mergeCell ref="AA93:AA94"/>
    <mergeCell ref="AB93:AB94"/>
    <mergeCell ref="AC93:AD94"/>
    <mergeCell ref="AE93:AF94"/>
    <mergeCell ref="AG93:AH94"/>
    <mergeCell ref="AI93:AJ94"/>
    <mergeCell ref="AK93:AL94"/>
    <mergeCell ref="AM93:AN94"/>
    <mergeCell ref="AO93:AP94"/>
    <mergeCell ref="AQ93:AR94"/>
    <mergeCell ref="AS93:AT94"/>
    <mergeCell ref="AU93:AV94"/>
    <mergeCell ref="AW93:AX93"/>
    <mergeCell ref="AY93:AZ93"/>
    <mergeCell ref="BA93:BB93"/>
    <mergeCell ref="BC93:BD93"/>
    <mergeCell ref="BE93:BF93"/>
    <mergeCell ref="BG93:BH93"/>
    <mergeCell ref="BI93:BJ93"/>
    <mergeCell ref="BK93:BL93"/>
    <mergeCell ref="G91:H92"/>
    <mergeCell ref="I91:T92"/>
    <mergeCell ref="U91:W92"/>
    <mergeCell ref="X91:Z92"/>
    <mergeCell ref="AA91:AA92"/>
    <mergeCell ref="AB91:AB92"/>
    <mergeCell ref="AC91:AD92"/>
    <mergeCell ref="AE91:AF92"/>
    <mergeCell ref="AG91:AH92"/>
    <mergeCell ref="AI91:AJ92"/>
    <mergeCell ref="AK91:AL92"/>
    <mergeCell ref="AM91:AN92"/>
    <mergeCell ref="AO91:AP92"/>
    <mergeCell ref="AQ91:AR92"/>
    <mergeCell ref="AS91:AT92"/>
    <mergeCell ref="AU91:AV92"/>
    <mergeCell ref="AW91:AX91"/>
    <mergeCell ref="AE89:AF90"/>
    <mergeCell ref="AG89:AH90"/>
    <mergeCell ref="AI89:AJ90"/>
    <mergeCell ref="AK89:AL90"/>
    <mergeCell ref="AM89:AN90"/>
    <mergeCell ref="AO89:AP90"/>
    <mergeCell ref="AQ89:AR90"/>
    <mergeCell ref="AS89:AT90"/>
    <mergeCell ref="AU89:AV90"/>
    <mergeCell ref="AW89:AX89"/>
    <mergeCell ref="AY89:AZ89"/>
    <mergeCell ref="BA89:BB89"/>
    <mergeCell ref="BC89:BD89"/>
    <mergeCell ref="BE89:BF89"/>
    <mergeCell ref="BG89:BH89"/>
    <mergeCell ref="BI89:BJ89"/>
    <mergeCell ref="BK89:BL89"/>
    <mergeCell ref="BV86:CG91"/>
    <mergeCell ref="G87:H88"/>
    <mergeCell ref="I87:T88"/>
    <mergeCell ref="U87:W88"/>
    <mergeCell ref="X87:Z88"/>
    <mergeCell ref="AA87:AA88"/>
    <mergeCell ref="AB87:AB88"/>
    <mergeCell ref="AC87:AD88"/>
    <mergeCell ref="AE87:AF88"/>
    <mergeCell ref="AG87:AH88"/>
    <mergeCell ref="AI87:AJ88"/>
    <mergeCell ref="AK87:AL88"/>
    <mergeCell ref="AM87:AN88"/>
    <mergeCell ref="AO87:AP88"/>
    <mergeCell ref="AQ87:AR88"/>
    <mergeCell ref="AS87:AT88"/>
    <mergeCell ref="AU87:AV88"/>
    <mergeCell ref="AW87:AX87"/>
    <mergeCell ref="AY87:AZ87"/>
    <mergeCell ref="BA87:BB87"/>
    <mergeCell ref="BC87:BD87"/>
    <mergeCell ref="BE87:BF87"/>
    <mergeCell ref="BG87:BH87"/>
    <mergeCell ref="BI87:BJ87"/>
    <mergeCell ref="BK87:BL87"/>
    <mergeCell ref="G89:H90"/>
    <mergeCell ref="I89:T90"/>
    <mergeCell ref="U89:W90"/>
    <mergeCell ref="X89:Z90"/>
    <mergeCell ref="AA89:AA90"/>
    <mergeCell ref="AB89:AB90"/>
    <mergeCell ref="AC89:AD90"/>
    <mergeCell ref="BI83:BJ83"/>
    <mergeCell ref="BK83:BL83"/>
    <mergeCell ref="G85:H86"/>
    <mergeCell ref="I85:T86"/>
    <mergeCell ref="U85:W86"/>
    <mergeCell ref="X85:Z86"/>
    <mergeCell ref="AA85:AA86"/>
    <mergeCell ref="AB85:AB86"/>
    <mergeCell ref="AC85:AD86"/>
    <mergeCell ref="AE85:AF86"/>
    <mergeCell ref="AG85:AH86"/>
    <mergeCell ref="AI85:AJ86"/>
    <mergeCell ref="AK85:AL86"/>
    <mergeCell ref="AM85:AN86"/>
    <mergeCell ref="AO85:AP86"/>
    <mergeCell ref="AQ85:AR86"/>
    <mergeCell ref="AS85:AT86"/>
    <mergeCell ref="AU85:AV86"/>
    <mergeCell ref="AW85:AX85"/>
    <mergeCell ref="AY85:AZ85"/>
    <mergeCell ref="BA85:BB85"/>
    <mergeCell ref="BC85:BD85"/>
    <mergeCell ref="BE85:BF85"/>
    <mergeCell ref="BG85:BH85"/>
    <mergeCell ref="BI85:BJ85"/>
    <mergeCell ref="BK85:BL85"/>
    <mergeCell ref="AW81:AX81"/>
    <mergeCell ref="AY81:AZ81"/>
    <mergeCell ref="BA81:BB81"/>
    <mergeCell ref="BC81:BD81"/>
    <mergeCell ref="BE81:BF81"/>
    <mergeCell ref="BG81:BH81"/>
    <mergeCell ref="BI81:BJ81"/>
    <mergeCell ref="BK81:BL81"/>
    <mergeCell ref="A82:C82"/>
    <mergeCell ref="A83:C83"/>
    <mergeCell ref="G83:H84"/>
    <mergeCell ref="I83:T84"/>
    <mergeCell ref="U83:W84"/>
    <mergeCell ref="X83:Z84"/>
    <mergeCell ref="AA83:AA84"/>
    <mergeCell ref="AB83:AB84"/>
    <mergeCell ref="AC83:AD84"/>
    <mergeCell ref="AE83:AF84"/>
    <mergeCell ref="AG83:AH84"/>
    <mergeCell ref="AI83:AJ84"/>
    <mergeCell ref="AK83:AL84"/>
    <mergeCell ref="AM83:AN84"/>
    <mergeCell ref="AO83:AP84"/>
    <mergeCell ref="AQ83:AR84"/>
    <mergeCell ref="AS83:AT84"/>
    <mergeCell ref="AU83:AV84"/>
    <mergeCell ref="AW83:AX83"/>
    <mergeCell ref="AY83:AZ83"/>
    <mergeCell ref="BA83:BB83"/>
    <mergeCell ref="BC83:BD83"/>
    <mergeCell ref="BE83:BF83"/>
    <mergeCell ref="BG83:BH83"/>
    <mergeCell ref="A81:C81"/>
    <mergeCell ref="G81:H82"/>
    <mergeCell ref="I81:T82"/>
    <mergeCell ref="U81:W82"/>
    <mergeCell ref="X81:Z82"/>
    <mergeCell ref="AA81:AA82"/>
    <mergeCell ref="AB81:AB82"/>
    <mergeCell ref="AC81:AD82"/>
    <mergeCell ref="AE81:AF82"/>
    <mergeCell ref="AG81:AH82"/>
    <mergeCell ref="AI81:AJ82"/>
    <mergeCell ref="AK81:AL82"/>
    <mergeCell ref="AM81:AN82"/>
    <mergeCell ref="AO81:AP82"/>
    <mergeCell ref="AQ81:AR82"/>
    <mergeCell ref="AS81:AT82"/>
    <mergeCell ref="AU81:AV82"/>
    <mergeCell ref="AY77:AZ77"/>
    <mergeCell ref="BA77:BB77"/>
    <mergeCell ref="BC77:BD77"/>
    <mergeCell ref="BE77:BF77"/>
    <mergeCell ref="BG77:BH77"/>
    <mergeCell ref="BI77:BJ77"/>
    <mergeCell ref="BK77:BL77"/>
    <mergeCell ref="G79:H80"/>
    <mergeCell ref="I79:T80"/>
    <mergeCell ref="U79:W80"/>
    <mergeCell ref="X79:Z80"/>
    <mergeCell ref="AA79:AA80"/>
    <mergeCell ref="AB79:AB80"/>
    <mergeCell ref="AC79:AD80"/>
    <mergeCell ref="AE79:AF80"/>
    <mergeCell ref="AG79:AH80"/>
    <mergeCell ref="AI79:AJ80"/>
    <mergeCell ref="AK79:AL80"/>
    <mergeCell ref="AM79:AN80"/>
    <mergeCell ref="AO79:AP80"/>
    <mergeCell ref="AQ79:AR80"/>
    <mergeCell ref="AS79:AT80"/>
    <mergeCell ref="AU79:AV80"/>
    <mergeCell ref="AW79:AX79"/>
    <mergeCell ref="AY79:AZ79"/>
    <mergeCell ref="BA79:BB79"/>
    <mergeCell ref="BC79:BD79"/>
    <mergeCell ref="BE79:BF79"/>
    <mergeCell ref="BG79:BH79"/>
    <mergeCell ref="BI79:BJ79"/>
    <mergeCell ref="BK79:BL79"/>
    <mergeCell ref="G77:H78"/>
    <mergeCell ref="I77:T78"/>
    <mergeCell ref="U77:W78"/>
    <mergeCell ref="X77:Z78"/>
    <mergeCell ref="AA77:AA78"/>
    <mergeCell ref="AB77:AB78"/>
    <mergeCell ref="AC77:AD78"/>
    <mergeCell ref="AE77:AF78"/>
    <mergeCell ref="AG77:AH78"/>
    <mergeCell ref="AI77:AJ78"/>
    <mergeCell ref="AK77:AL78"/>
    <mergeCell ref="AM77:AN78"/>
    <mergeCell ref="AO77:AP78"/>
    <mergeCell ref="AQ77:AR78"/>
    <mergeCell ref="AS77:AT78"/>
    <mergeCell ref="AU77:AV78"/>
    <mergeCell ref="AW77:AX77"/>
    <mergeCell ref="AY73:AZ73"/>
    <mergeCell ref="BA73:BB73"/>
    <mergeCell ref="BC73:BD73"/>
    <mergeCell ref="BE73:BF73"/>
    <mergeCell ref="BG73:BH73"/>
    <mergeCell ref="BI73:BJ73"/>
    <mergeCell ref="BK73:BL73"/>
    <mergeCell ref="G75:H76"/>
    <mergeCell ref="I75:T76"/>
    <mergeCell ref="U75:W76"/>
    <mergeCell ref="X75:Z76"/>
    <mergeCell ref="AA75:AA76"/>
    <mergeCell ref="AB75:AB76"/>
    <mergeCell ref="AC75:AD76"/>
    <mergeCell ref="AE75:AF76"/>
    <mergeCell ref="AG75:AH76"/>
    <mergeCell ref="AI75:AJ76"/>
    <mergeCell ref="AK75:AL76"/>
    <mergeCell ref="AM75:AN76"/>
    <mergeCell ref="AO75:AP76"/>
    <mergeCell ref="AQ75:AR76"/>
    <mergeCell ref="AS75:AT76"/>
    <mergeCell ref="AU75:AV76"/>
    <mergeCell ref="AW75:AX75"/>
    <mergeCell ref="AY75:AZ75"/>
    <mergeCell ref="BA75:BB75"/>
    <mergeCell ref="BC75:BD75"/>
    <mergeCell ref="BE75:BF75"/>
    <mergeCell ref="BG75:BH75"/>
    <mergeCell ref="BI75:BJ75"/>
    <mergeCell ref="BK75:BL75"/>
    <mergeCell ref="G73:H74"/>
    <mergeCell ref="I73:T74"/>
    <mergeCell ref="U73:W74"/>
    <mergeCell ref="X73:Z74"/>
    <mergeCell ref="AA73:AA74"/>
    <mergeCell ref="AB73:AB74"/>
    <mergeCell ref="AC73:AD74"/>
    <mergeCell ref="AE73:AF74"/>
    <mergeCell ref="AG73:AH74"/>
    <mergeCell ref="AI73:AJ74"/>
    <mergeCell ref="AK73:AL74"/>
    <mergeCell ref="AM73:AN74"/>
    <mergeCell ref="AO73:AP74"/>
    <mergeCell ref="AQ73:AR74"/>
    <mergeCell ref="AS73:AT74"/>
    <mergeCell ref="AU73:AV74"/>
    <mergeCell ref="AW73:AX73"/>
    <mergeCell ref="AY69:AZ69"/>
    <mergeCell ref="BA69:BB69"/>
    <mergeCell ref="BC69:BD69"/>
    <mergeCell ref="BE69:BF69"/>
    <mergeCell ref="BG69:BH69"/>
    <mergeCell ref="BI69:BJ69"/>
    <mergeCell ref="BK69:BL69"/>
    <mergeCell ref="G71:H72"/>
    <mergeCell ref="I71:T72"/>
    <mergeCell ref="U71:W72"/>
    <mergeCell ref="X71:Z72"/>
    <mergeCell ref="AA71:AA72"/>
    <mergeCell ref="AB71:AB72"/>
    <mergeCell ref="AC71:AD72"/>
    <mergeCell ref="AE71:AF72"/>
    <mergeCell ref="AG71:AH72"/>
    <mergeCell ref="AI71:AJ72"/>
    <mergeCell ref="AK71:AL72"/>
    <mergeCell ref="AM71:AN72"/>
    <mergeCell ref="AO71:AP72"/>
    <mergeCell ref="AQ71:AR72"/>
    <mergeCell ref="AS71:AT72"/>
    <mergeCell ref="AU71:AV72"/>
    <mergeCell ref="AW71:AX71"/>
    <mergeCell ref="AY71:AZ71"/>
    <mergeCell ref="BA71:BB71"/>
    <mergeCell ref="BC71:BD71"/>
    <mergeCell ref="BE71:BF71"/>
    <mergeCell ref="BG71:BH71"/>
    <mergeCell ref="BI71:BJ71"/>
    <mergeCell ref="BK71:BL71"/>
    <mergeCell ref="G69:H70"/>
    <mergeCell ref="I69:T70"/>
    <mergeCell ref="U69:W70"/>
    <mergeCell ref="X69:Z70"/>
    <mergeCell ref="AA69:AA70"/>
    <mergeCell ref="AB69:AB70"/>
    <mergeCell ref="AC69:AD70"/>
    <mergeCell ref="AE69:AF70"/>
    <mergeCell ref="AG69:AH70"/>
    <mergeCell ref="AI69:AJ70"/>
    <mergeCell ref="AK69:AL70"/>
    <mergeCell ref="AM69:AN70"/>
    <mergeCell ref="AO69:AP70"/>
    <mergeCell ref="AQ69:AR70"/>
    <mergeCell ref="AS69:AT70"/>
    <mergeCell ref="AU69:AV70"/>
    <mergeCell ref="AW69:AX69"/>
    <mergeCell ref="G66:BL66"/>
    <mergeCell ref="G67:H68"/>
    <mergeCell ref="I67:T68"/>
    <mergeCell ref="U67:W68"/>
    <mergeCell ref="X67:Z68"/>
    <mergeCell ref="AA67:AA68"/>
    <mergeCell ref="AB67:AB68"/>
    <mergeCell ref="AC67:AD68"/>
    <mergeCell ref="AE67:AF68"/>
    <mergeCell ref="AG67:AH68"/>
    <mergeCell ref="AI67:AJ68"/>
    <mergeCell ref="AK67:AL68"/>
    <mergeCell ref="AM67:AN68"/>
    <mergeCell ref="AO67:AP68"/>
    <mergeCell ref="AQ67:AR68"/>
    <mergeCell ref="AS67:AT68"/>
    <mergeCell ref="AU67:AV68"/>
    <mergeCell ref="AW67:AX67"/>
    <mergeCell ref="AY67:AZ67"/>
    <mergeCell ref="BA67:BB67"/>
    <mergeCell ref="BC67:BD67"/>
    <mergeCell ref="BE67:BF67"/>
    <mergeCell ref="BG67:BH67"/>
    <mergeCell ref="BI67:BJ67"/>
    <mergeCell ref="BK67:BL67"/>
    <mergeCell ref="AY62:AZ62"/>
    <mergeCell ref="BA62:BB62"/>
    <mergeCell ref="BC62:BD62"/>
    <mergeCell ref="BE62:BF62"/>
    <mergeCell ref="BG62:BH62"/>
    <mergeCell ref="BI62:BJ62"/>
    <mergeCell ref="BK62:BL62"/>
    <mergeCell ref="BM63:BV63"/>
    <mergeCell ref="G64:H65"/>
    <mergeCell ref="I64:T65"/>
    <mergeCell ref="U64:W65"/>
    <mergeCell ref="X64:Z65"/>
    <mergeCell ref="AA64:AA65"/>
    <mergeCell ref="AB64:AB65"/>
    <mergeCell ref="AC64:AD65"/>
    <mergeCell ref="AE64:AF65"/>
    <mergeCell ref="AG64:AH65"/>
    <mergeCell ref="AI64:AJ65"/>
    <mergeCell ref="AK64:AL65"/>
    <mergeCell ref="AM64:AN65"/>
    <mergeCell ref="AO64:AP65"/>
    <mergeCell ref="AQ64:AR65"/>
    <mergeCell ref="AS64:AT65"/>
    <mergeCell ref="AU64:AV65"/>
    <mergeCell ref="AW64:AX65"/>
    <mergeCell ref="AY64:AZ65"/>
    <mergeCell ref="BA64:BB65"/>
    <mergeCell ref="BC64:BD65"/>
    <mergeCell ref="BE64:BF65"/>
    <mergeCell ref="BG64:BH65"/>
    <mergeCell ref="BI64:BJ65"/>
    <mergeCell ref="BK64:BL65"/>
    <mergeCell ref="G62:H63"/>
    <mergeCell ref="I62:T63"/>
    <mergeCell ref="U62:W63"/>
    <mergeCell ref="X62:Z63"/>
    <mergeCell ref="AA62:AA63"/>
    <mergeCell ref="AB62:AB63"/>
    <mergeCell ref="AC62:AD63"/>
    <mergeCell ref="AE62:AF63"/>
    <mergeCell ref="AG62:AH63"/>
    <mergeCell ref="AI62:AJ63"/>
    <mergeCell ref="AK62:AL63"/>
    <mergeCell ref="AM62:AN63"/>
    <mergeCell ref="AO62:AP63"/>
    <mergeCell ref="AQ62:AR63"/>
    <mergeCell ref="AS62:AT63"/>
    <mergeCell ref="AU62:AV63"/>
    <mergeCell ref="AW62:AX62"/>
    <mergeCell ref="AY58:AZ58"/>
    <mergeCell ref="BA58:BB58"/>
    <mergeCell ref="BC58:BD58"/>
    <mergeCell ref="BE58:BF58"/>
    <mergeCell ref="BG58:BH58"/>
    <mergeCell ref="BI58:BJ58"/>
    <mergeCell ref="BK58:BL58"/>
    <mergeCell ref="G60:H61"/>
    <mergeCell ref="I60:T61"/>
    <mergeCell ref="U60:W61"/>
    <mergeCell ref="X60:Z61"/>
    <mergeCell ref="AA60:AA61"/>
    <mergeCell ref="AB60:AB61"/>
    <mergeCell ref="AC60:AD61"/>
    <mergeCell ref="AE60:AF61"/>
    <mergeCell ref="AG60:AH61"/>
    <mergeCell ref="AI60:AJ61"/>
    <mergeCell ref="AK60:AL61"/>
    <mergeCell ref="AM60:AN61"/>
    <mergeCell ref="AO60:AP61"/>
    <mergeCell ref="AQ60:AR61"/>
    <mergeCell ref="AS60:AT61"/>
    <mergeCell ref="AU60:AV61"/>
    <mergeCell ref="AW60:AX60"/>
    <mergeCell ref="AY60:AZ60"/>
    <mergeCell ref="BA60:BB60"/>
    <mergeCell ref="BC60:BD60"/>
    <mergeCell ref="BE60:BF60"/>
    <mergeCell ref="BG60:BH60"/>
    <mergeCell ref="BI60:BJ60"/>
    <mergeCell ref="BK60:BL60"/>
    <mergeCell ref="G58:H59"/>
    <mergeCell ref="I58:T59"/>
    <mergeCell ref="U58:W59"/>
    <mergeCell ref="X58:Z59"/>
    <mergeCell ref="AA58:AA59"/>
    <mergeCell ref="AB58:AB59"/>
    <mergeCell ref="AC58:AD59"/>
    <mergeCell ref="AE58:AF59"/>
    <mergeCell ref="AG58:AH59"/>
    <mergeCell ref="AI58:AJ59"/>
    <mergeCell ref="AK58:AL59"/>
    <mergeCell ref="AM58:AN59"/>
    <mergeCell ref="AO58:AP59"/>
    <mergeCell ref="AQ58:AR59"/>
    <mergeCell ref="AS58:AT59"/>
    <mergeCell ref="AU58:AV59"/>
    <mergeCell ref="AW58:AX58"/>
    <mergeCell ref="AY54:AZ54"/>
    <mergeCell ref="BA54:BB54"/>
    <mergeCell ref="BC54:BD54"/>
    <mergeCell ref="BE54:BF54"/>
    <mergeCell ref="BG54:BH54"/>
    <mergeCell ref="BI54:BJ54"/>
    <mergeCell ref="BK54:BL54"/>
    <mergeCell ref="G56:H57"/>
    <mergeCell ref="I56:T57"/>
    <mergeCell ref="U56:W57"/>
    <mergeCell ref="X56:Z57"/>
    <mergeCell ref="AA56:AA57"/>
    <mergeCell ref="AB56:AB57"/>
    <mergeCell ref="AC56:AD57"/>
    <mergeCell ref="AE56:AF57"/>
    <mergeCell ref="AG56:AH57"/>
    <mergeCell ref="AI56:AJ57"/>
    <mergeCell ref="AK56:AL57"/>
    <mergeCell ref="AM56:AN57"/>
    <mergeCell ref="AO56:AP57"/>
    <mergeCell ref="AQ56:AR57"/>
    <mergeCell ref="AS56:AT57"/>
    <mergeCell ref="AU56:AV57"/>
    <mergeCell ref="AW56:AX56"/>
    <mergeCell ref="AY56:AZ56"/>
    <mergeCell ref="BA56:BB56"/>
    <mergeCell ref="BC56:BD56"/>
    <mergeCell ref="BE56:BF56"/>
    <mergeCell ref="BG56:BH56"/>
    <mergeCell ref="BI56:BJ56"/>
    <mergeCell ref="BK56:BL56"/>
    <mergeCell ref="G54:H55"/>
    <mergeCell ref="I54:T55"/>
    <mergeCell ref="U54:W55"/>
    <mergeCell ref="X54:Z55"/>
    <mergeCell ref="AA54:AA55"/>
    <mergeCell ref="AB54:AB55"/>
    <mergeCell ref="AC54:AD55"/>
    <mergeCell ref="AE54:AF55"/>
    <mergeCell ref="AG54:AH55"/>
    <mergeCell ref="AI54:AJ55"/>
    <mergeCell ref="AK54:AL55"/>
    <mergeCell ref="AM54:AN55"/>
    <mergeCell ref="AO54:AP55"/>
    <mergeCell ref="AQ54:AR55"/>
    <mergeCell ref="AS54:AT55"/>
    <mergeCell ref="AU54:AV55"/>
    <mergeCell ref="AW54:AX54"/>
    <mergeCell ref="AW50:AX50"/>
    <mergeCell ref="AY50:AZ50"/>
    <mergeCell ref="BA50:BB50"/>
    <mergeCell ref="BC50:BD50"/>
    <mergeCell ref="BE50:BF50"/>
    <mergeCell ref="BG50:BH50"/>
    <mergeCell ref="BI50:BJ50"/>
    <mergeCell ref="BK50:BL50"/>
    <mergeCell ref="G52:H53"/>
    <mergeCell ref="I52:T53"/>
    <mergeCell ref="U52:W53"/>
    <mergeCell ref="X52:Z53"/>
    <mergeCell ref="AA52:AA53"/>
    <mergeCell ref="AB52:AB53"/>
    <mergeCell ref="AC52:AD53"/>
    <mergeCell ref="AE52:AF53"/>
    <mergeCell ref="AG52:AH53"/>
    <mergeCell ref="AI52:AJ53"/>
    <mergeCell ref="AK52:AL53"/>
    <mergeCell ref="AM52:AN53"/>
    <mergeCell ref="AO52:AP53"/>
    <mergeCell ref="AQ52:AR53"/>
    <mergeCell ref="AS52:AT53"/>
    <mergeCell ref="AU52:AV53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G48:H48"/>
    <mergeCell ref="I48:T48"/>
    <mergeCell ref="U48:W48"/>
    <mergeCell ref="X48:Z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G49:BL49"/>
    <mergeCell ref="BM49:BU57"/>
    <mergeCell ref="G50:H51"/>
    <mergeCell ref="I50:T51"/>
    <mergeCell ref="U50:W51"/>
    <mergeCell ref="X50:Z51"/>
    <mergeCell ref="AA50:AA51"/>
    <mergeCell ref="AB50:AB51"/>
    <mergeCell ref="AC50:AD51"/>
    <mergeCell ref="AE50:AF51"/>
    <mergeCell ref="AG50:AH51"/>
    <mergeCell ref="AI50:AJ51"/>
    <mergeCell ref="AK50:AL51"/>
    <mergeCell ref="AM50:AN51"/>
    <mergeCell ref="AO50:AP51"/>
    <mergeCell ref="AQ50:AR51"/>
    <mergeCell ref="AS50:AT51"/>
    <mergeCell ref="AU50:AV51"/>
    <mergeCell ref="AO41:AP47"/>
    <mergeCell ref="AQ41:AR47"/>
    <mergeCell ref="AS41:AT47"/>
    <mergeCell ref="AW41:AX41"/>
    <mergeCell ref="AY41:AZ41"/>
    <mergeCell ref="BA41:BB41"/>
    <mergeCell ref="BC41:BD41"/>
    <mergeCell ref="BE41:BF41"/>
    <mergeCell ref="BG41:BH41"/>
    <mergeCell ref="BI41:BJ41"/>
    <mergeCell ref="BK41:BL41"/>
    <mergeCell ref="AW42:AX46"/>
    <mergeCell ref="AY42:AZ46"/>
    <mergeCell ref="BA42:BB46"/>
    <mergeCell ref="BC42:BD46"/>
    <mergeCell ref="BE42:BF46"/>
    <mergeCell ref="BG42:BH46"/>
    <mergeCell ref="BI42:BJ46"/>
    <mergeCell ref="BK42:BL46"/>
    <mergeCell ref="A34:BT35"/>
    <mergeCell ref="G36:BL36"/>
    <mergeCell ref="G37:H47"/>
    <mergeCell ref="I37:T47"/>
    <mergeCell ref="U37:AD39"/>
    <mergeCell ref="AE37:AF47"/>
    <mergeCell ref="AG37:AH47"/>
    <mergeCell ref="AI37:AV37"/>
    <mergeCell ref="AW37:BL37"/>
    <mergeCell ref="AI38:AR40"/>
    <mergeCell ref="AS38:AT40"/>
    <mergeCell ref="AU38:AV47"/>
    <mergeCell ref="AW38:AZ39"/>
    <mergeCell ref="BA38:BD39"/>
    <mergeCell ref="BE38:BH39"/>
    <mergeCell ref="BI38:BL39"/>
    <mergeCell ref="U40:W47"/>
    <mergeCell ref="X40:Z47"/>
    <mergeCell ref="AA40:AA47"/>
    <mergeCell ref="AB40:AB47"/>
    <mergeCell ref="AC40:AD47"/>
    <mergeCell ref="AW40:AX40"/>
    <mergeCell ref="AY40:AZ40"/>
    <mergeCell ref="BA40:BB40"/>
    <mergeCell ref="BC40:BD40"/>
    <mergeCell ref="BE40:BF40"/>
    <mergeCell ref="BG40:BH40"/>
    <mergeCell ref="BI40:BJ40"/>
    <mergeCell ref="BK40:BL40"/>
    <mergeCell ref="AI41:AJ47"/>
    <mergeCell ref="AK41:AL47"/>
    <mergeCell ref="AM41:AN47"/>
    <mergeCell ref="BC30:BD30"/>
    <mergeCell ref="BE30:BF30"/>
    <mergeCell ref="BG30:BH30"/>
    <mergeCell ref="BK30:BL30"/>
    <mergeCell ref="BM30:BN30"/>
    <mergeCell ref="BO30:BP30"/>
    <mergeCell ref="BC31:BD31"/>
    <mergeCell ref="BE31:BF31"/>
    <mergeCell ref="BG31:BH31"/>
    <mergeCell ref="BK31:BL31"/>
    <mergeCell ref="BM31:BN31"/>
    <mergeCell ref="BO31:BP31"/>
    <mergeCell ref="Q32:AB32"/>
    <mergeCell ref="D33:E33"/>
    <mergeCell ref="F33:K33"/>
    <mergeCell ref="L33:M33"/>
    <mergeCell ref="N33:S33"/>
    <mergeCell ref="T33:U33"/>
    <mergeCell ref="V33:AA33"/>
    <mergeCell ref="AB33:AC33"/>
    <mergeCell ref="AD33:AI33"/>
    <mergeCell ref="AJ33:AK33"/>
    <mergeCell ref="AL33:AQ33"/>
    <mergeCell ref="AR33:AS33"/>
    <mergeCell ref="AT33:BD33"/>
    <mergeCell ref="BE33:BF33"/>
    <mergeCell ref="BG33:BL33"/>
    <mergeCell ref="AY25:BB27"/>
    <mergeCell ref="BC25:BD27"/>
    <mergeCell ref="BE25:BF27"/>
    <mergeCell ref="BG25:BH27"/>
    <mergeCell ref="BI25:BI27"/>
    <mergeCell ref="BJ25:BJ27"/>
    <mergeCell ref="BK25:BL27"/>
    <mergeCell ref="BM25:BN27"/>
    <mergeCell ref="BO25:BP27"/>
    <mergeCell ref="BC28:BD28"/>
    <mergeCell ref="BE28:BF28"/>
    <mergeCell ref="BG28:BH28"/>
    <mergeCell ref="BK28:BL28"/>
    <mergeCell ref="BM28:BN28"/>
    <mergeCell ref="BO28:BP28"/>
    <mergeCell ref="BC29:BD29"/>
    <mergeCell ref="BE29:BF29"/>
    <mergeCell ref="BG29:BH29"/>
    <mergeCell ref="BK29:BL29"/>
    <mergeCell ref="BM29:BN29"/>
    <mergeCell ref="BO29:BP29"/>
    <mergeCell ref="E13:U16"/>
    <mergeCell ref="AF13:AS13"/>
    <mergeCell ref="X14:AS15"/>
    <mergeCell ref="AF16:AS16"/>
    <mergeCell ref="X17:AY17"/>
    <mergeCell ref="X18:AT18"/>
    <mergeCell ref="X19:AT19"/>
    <mergeCell ref="AE20:AM20"/>
    <mergeCell ref="B24:BB24"/>
    <mergeCell ref="BC24:BP24"/>
    <mergeCell ref="A25:A27"/>
    <mergeCell ref="B25:B27"/>
    <mergeCell ref="C25:F27"/>
    <mergeCell ref="G25:G27"/>
    <mergeCell ref="H25:J27"/>
    <mergeCell ref="K25:K27"/>
    <mergeCell ref="L25:O27"/>
    <mergeCell ref="P25:S27"/>
    <mergeCell ref="T25:T27"/>
    <mergeCell ref="U25:W27"/>
    <mergeCell ref="X25:X27"/>
    <mergeCell ref="Y25:AA27"/>
    <mergeCell ref="AB25:AB27"/>
    <mergeCell ref="AC25:AF27"/>
    <mergeCell ref="AG25:AG27"/>
    <mergeCell ref="AH25:AJ27"/>
    <mergeCell ref="AK25:AK27"/>
    <mergeCell ref="AL25:AO27"/>
    <mergeCell ref="AP25:AS27"/>
    <mergeCell ref="AT25:AT27"/>
    <mergeCell ref="AU25:AW27"/>
    <mergeCell ref="AX25:AX27"/>
    <mergeCell ref="BK1:BR2"/>
    <mergeCell ref="C2:R3"/>
    <mergeCell ref="U2:AW2"/>
    <mergeCell ref="T3:AX3"/>
    <mergeCell ref="AZ3:BP5"/>
    <mergeCell ref="A4:A8"/>
    <mergeCell ref="Z4:AQ5"/>
    <mergeCell ref="E6:U6"/>
    <mergeCell ref="AZ6:BP9"/>
    <mergeCell ref="X7:AT7"/>
    <mergeCell ref="E8:U8"/>
    <mergeCell ref="AB8:AS8"/>
    <mergeCell ref="X9:AT9"/>
    <mergeCell ref="E10:U10"/>
    <mergeCell ref="E11:U11"/>
    <mergeCell ref="AC11:AT11"/>
    <mergeCell ref="K12:U12"/>
    <mergeCell ref="X12:AT12"/>
  </mergeCells>
  <pageMargins left="0.25" right="0.25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2"/>
  <sheetViews>
    <sheetView zoomScaleNormal="100" workbookViewId="0">
      <selection activeCell="E13" sqref="E13"/>
    </sheetView>
  </sheetViews>
  <sheetFormatPr defaultColWidth="11.5703125" defaultRowHeight="12.75"/>
  <sheetData>
    <row r="12" spans="5:5">
      <c r="E12">
        <f>34/13</f>
        <v>2.6153846153846154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БАК ДФН природ-матем НАУКА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Антонюк Микола</dc:creator>
  <dc:description/>
  <cp:lastModifiedBy>Пользователь</cp:lastModifiedBy>
  <cp:revision>342</cp:revision>
  <cp:lastPrinted>2022-04-18T13:28:17Z</cp:lastPrinted>
  <dcterms:created xsi:type="dcterms:W3CDTF">2001-03-14T08:06:31Z</dcterms:created>
  <dcterms:modified xsi:type="dcterms:W3CDTF">2022-04-18T13:28:21Z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